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10.191.42.140\disk2\12.有害鳥獣関係\3有害鳥獣被害防止対策事業に関すること\防護柵（国の補助：協議会事業）\◇R７設置防護柵（国の補助：協議会事業）（相談受付　R6）\➅一般競争入札（要件設定型）\★HP掲載（添付資料）\"/>
    </mc:Choice>
  </mc:AlternateContent>
  <xr:revisionPtr revIDLastSave="0" documentId="13_ncr:1_{D0538F51-7DE9-424A-B684-3891D942CD99}" xr6:coauthVersionLast="36" xr6:coauthVersionMax="36" xr10:uidLastSave="{00000000-0000-0000-0000-000000000000}"/>
  <bookViews>
    <workbookView xWindow="0" yWindow="0" windowWidth="23040" windowHeight="7524" xr2:uid="{00000000-000D-0000-FFFF-FFFF00000000}"/>
  </bookViews>
  <sheets>
    <sheet name="設計数量等明細" sheetId="13" r:id="rId1"/>
  </sheets>
  <externalReferences>
    <externalReference r:id="rId2"/>
  </externalReferences>
  <definedNames>
    <definedName name="技術担当課" localSheetId="0">#REF!</definedName>
    <definedName name="技術担当課">#REF!</definedName>
    <definedName name="教育総務課" localSheetId="0">#REF!</definedName>
    <definedName name="教育総務課">#REF!</definedName>
    <definedName name="契約担当" localSheetId="0">#REF!</definedName>
    <definedName name="契約担当">#REF!</definedName>
    <definedName name="契約保証" localSheetId="0">#REF!</definedName>
    <definedName name="契約保証">#REF!</definedName>
    <definedName name="建設課" localSheetId="0">#REF!</definedName>
    <definedName name="建設課">#REF!</definedName>
    <definedName name="口座">[1]入力表!$Q$57:$Q$59</definedName>
    <definedName name="上下水道課" localSheetId="0">#REF!</definedName>
    <definedName name="上下水道課">#REF!</definedName>
    <definedName name="増減">[1]入力表!$O$57:$O$58</definedName>
    <definedName name="都市デザイン課" localSheetId="0">#REF!</definedName>
    <definedName name="都市デザイン課">#REF!</definedName>
    <definedName name="道路施設課" localSheetId="0">#REF!</definedName>
    <definedName name="道路施設課">#REF!</definedName>
    <definedName name="文化財課" localSheetId="0">#REF!</definedName>
    <definedName name="文化財課">#REF!</definedName>
    <definedName name="役職">[1]入力表!$T$56:$T$64</definedName>
    <definedName name="予算課" localSheetId="0">#REF!</definedName>
    <definedName name="予算課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3" l="1"/>
  <c r="J27" i="13" l="1"/>
  <c r="D27" i="13" s="1"/>
  <c r="J26" i="13"/>
  <c r="D26" i="13" s="1"/>
  <c r="N25" i="13"/>
  <c r="M25" i="13"/>
  <c r="L25" i="13"/>
  <c r="K25" i="13"/>
  <c r="J25" i="13" s="1"/>
  <c r="D25" i="13" s="1"/>
  <c r="G25" i="13" s="1"/>
  <c r="R24" i="13"/>
  <c r="Q24" i="13"/>
  <c r="P24" i="13"/>
  <c r="O24" i="13"/>
  <c r="N24" i="13"/>
  <c r="M24" i="13"/>
  <c r="L24" i="13"/>
  <c r="K24" i="13"/>
  <c r="J24" i="13"/>
  <c r="D24" i="13" s="1"/>
  <c r="G24" i="13" s="1"/>
  <c r="R23" i="13"/>
  <c r="Q23" i="13"/>
  <c r="P23" i="13"/>
  <c r="O23" i="13"/>
  <c r="N23" i="13"/>
  <c r="M23" i="13"/>
  <c r="L23" i="13"/>
  <c r="K23" i="13"/>
  <c r="J23" i="13"/>
  <c r="G23" i="13"/>
  <c r="D23" i="13"/>
  <c r="R22" i="13"/>
  <c r="Q22" i="13"/>
  <c r="P22" i="13"/>
  <c r="O22" i="13"/>
  <c r="N22" i="13"/>
  <c r="M22" i="13"/>
  <c r="L22" i="13"/>
  <c r="K22" i="13"/>
  <c r="J22" i="13"/>
  <c r="D22" i="13" s="1"/>
  <c r="G22" i="13" s="1"/>
  <c r="R21" i="13"/>
  <c r="R25" i="13" s="1"/>
  <c r="Q21" i="13"/>
  <c r="Q25" i="13" s="1"/>
  <c r="P21" i="13"/>
  <c r="P25" i="13" s="1"/>
  <c r="O21" i="13"/>
  <c r="O25" i="13" s="1"/>
  <c r="N21" i="13"/>
  <c r="M21" i="13"/>
  <c r="L21" i="13"/>
  <c r="K21" i="13"/>
  <c r="J21" i="13"/>
  <c r="G21" i="13"/>
  <c r="D21" i="13"/>
  <c r="R20" i="13"/>
  <c r="Q20" i="13"/>
  <c r="P20" i="13"/>
  <c r="O20" i="13"/>
  <c r="N20" i="13"/>
  <c r="M20" i="13"/>
  <c r="L20" i="13"/>
  <c r="K20" i="13"/>
  <c r="J20" i="13"/>
  <c r="D20" i="13"/>
  <c r="G20" i="13" s="1"/>
  <c r="R16" i="13"/>
  <c r="Q16" i="13"/>
  <c r="P16" i="13"/>
  <c r="O16" i="13"/>
  <c r="N16" i="13"/>
  <c r="M16" i="13"/>
  <c r="L16" i="13"/>
  <c r="K16" i="13"/>
  <c r="J16" i="13"/>
  <c r="D16" i="13"/>
  <c r="G16" i="13" s="1"/>
  <c r="R15" i="13"/>
  <c r="Q15" i="13"/>
  <c r="P15" i="13"/>
  <c r="O15" i="13"/>
  <c r="N15" i="13"/>
  <c r="J15" i="13" s="1"/>
  <c r="D15" i="13" s="1"/>
  <c r="G15" i="13" s="1"/>
  <c r="M15" i="13"/>
  <c r="L15" i="13"/>
  <c r="K15" i="13"/>
  <c r="R14" i="13"/>
  <c r="Q14" i="13"/>
  <c r="P14" i="13"/>
  <c r="O14" i="13"/>
  <c r="N14" i="13"/>
  <c r="M14" i="13"/>
  <c r="J14" i="13" s="1"/>
  <c r="D14" i="13" s="1"/>
  <c r="G14" i="13" s="1"/>
  <c r="L14" i="13"/>
  <c r="K14" i="13"/>
  <c r="R13" i="13"/>
  <c r="Q13" i="13"/>
  <c r="P13" i="13"/>
  <c r="O13" i="13"/>
  <c r="N13" i="13"/>
  <c r="M13" i="13"/>
  <c r="L13" i="13"/>
  <c r="J13" i="13" s="1"/>
  <c r="D13" i="13" s="1"/>
  <c r="G13" i="13" s="1"/>
  <c r="K13" i="13"/>
  <c r="R12" i="13"/>
  <c r="Q12" i="13"/>
  <c r="P12" i="13"/>
  <c r="O12" i="13"/>
  <c r="N12" i="13"/>
  <c r="M12" i="13"/>
  <c r="L12" i="13"/>
  <c r="K12" i="13"/>
  <c r="J12" i="13"/>
  <c r="D12" i="13" s="1"/>
  <c r="G12" i="13" s="1"/>
  <c r="R11" i="13"/>
  <c r="Q11" i="13"/>
  <c r="P11" i="13"/>
  <c r="O11" i="13"/>
  <c r="N11" i="13"/>
  <c r="M11" i="13"/>
  <c r="L11" i="13"/>
  <c r="K11" i="13"/>
  <c r="J11" i="13"/>
  <c r="G11" i="13" s="1"/>
  <c r="R10" i="13"/>
  <c r="Q10" i="13"/>
  <c r="P10" i="13"/>
  <c r="O10" i="13"/>
  <c r="N10" i="13"/>
  <c r="M10" i="13"/>
  <c r="L10" i="13"/>
  <c r="K10" i="13"/>
  <c r="J10" i="13"/>
  <c r="D10" i="13" s="1"/>
  <c r="G10" i="13" s="1"/>
  <c r="S7" i="13"/>
  <c r="S6" i="13"/>
  <c r="S5" i="13"/>
  <c r="S4" i="13"/>
  <c r="S3" i="13"/>
  <c r="G28" i="13" l="1"/>
  <c r="G17" i="13"/>
  <c r="G29" i="13" l="1"/>
  <c r="G30" i="13" s="1"/>
  <c r="G31" i="13" s="1"/>
</calcChain>
</file>

<file path=xl/sharedStrings.xml><?xml version="1.0" encoding="utf-8"?>
<sst xmlns="http://schemas.openxmlformats.org/spreadsheetml/2006/main" count="116" uniqueCount="75">
  <si>
    <t>地区</t>
    <rPh sb="0" eb="2">
      <t>チク</t>
    </rPh>
    <phoneticPr fontId="1"/>
  </si>
  <si>
    <t>合計</t>
    <rPh sb="0" eb="2">
      <t>ゴウケイ</t>
    </rPh>
    <phoneticPr fontId="1"/>
  </si>
  <si>
    <t>枚</t>
    <rPh sb="0" eb="1">
      <t>マイ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</si>
  <si>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</si>
  <si>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</si>
  <si>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</si>
  <si>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</si>
  <si>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</si>
  <si>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打込支柱（支柱杭）</t>
    <phoneticPr fontId="1"/>
  </si>
  <si>
    <t>本</t>
    <rPh sb="0" eb="1">
      <t>ホン</t>
    </rPh>
    <phoneticPr fontId="1"/>
  </si>
  <si>
    <t>被支柱　（支柱用）　</t>
    <phoneticPr fontId="1"/>
  </si>
  <si>
    <t>φ15.9mm×ｔ1.0ｍｍ×1930mm</t>
    <phoneticPr fontId="1"/>
  </si>
  <si>
    <t>φ15.9mm×ｔ1.0ｍｍ×1800mm</t>
    <phoneticPr fontId="1"/>
  </si>
  <si>
    <t>ステンレス結束線</t>
    <phoneticPr fontId="1"/>
  </si>
  <si>
    <t>支柱キャップ</t>
    <phoneticPr fontId="1"/>
  </si>
  <si>
    <t>個</t>
    <rPh sb="0" eb="1">
      <t>コ</t>
    </rPh>
    <phoneticPr fontId="1"/>
  </si>
  <si>
    <t>アンカーピン羽根付きメッキ仕上</t>
    <rPh sb="13" eb="15">
      <t>シア</t>
    </rPh>
    <phoneticPr fontId="4"/>
  </si>
  <si>
    <t>φ9mm×440ｍｍ</t>
    <phoneticPr fontId="1"/>
  </si>
  <si>
    <t>スパイラルコイル</t>
    <phoneticPr fontId="1"/>
  </si>
  <si>
    <t>φ4.0mm×内径55mm×H1800㎜</t>
    <phoneticPr fontId="1"/>
  </si>
  <si>
    <t>鉄筋錠前　</t>
    <phoneticPr fontId="1"/>
  </si>
  <si>
    <t>亜鉛メッキ仕上D１３、D１０（異形棒鋼）×４本</t>
    <phoneticPr fontId="1"/>
  </si>
  <si>
    <t>消費税（10％）</t>
    <rPh sb="0" eb="3">
      <t>ショウヒゼイ</t>
    </rPh>
    <phoneticPr fontId="1"/>
  </si>
  <si>
    <t>シカ用</t>
    <rPh sb="2" eb="3">
      <t>ヨウ</t>
    </rPh>
    <phoneticPr fontId="1"/>
  </si>
  <si>
    <t>中野東A</t>
    <rPh sb="0" eb="2">
      <t>ナカノ</t>
    </rPh>
    <rPh sb="2" eb="3">
      <t>ヒガシ</t>
    </rPh>
    <phoneticPr fontId="1"/>
  </si>
  <si>
    <t>石打D</t>
    <rPh sb="0" eb="2">
      <t>イシウチ</t>
    </rPh>
    <phoneticPr fontId="1"/>
  </si>
  <si>
    <t>石打E</t>
    <rPh sb="0" eb="2">
      <t>イシウチ</t>
    </rPh>
    <phoneticPr fontId="1"/>
  </si>
  <si>
    <t>石打F</t>
    <rPh sb="0" eb="2">
      <t>イシウチ</t>
    </rPh>
    <phoneticPr fontId="1"/>
  </si>
  <si>
    <t>(設置延長/ｍ)</t>
    <rPh sb="1" eb="3">
      <t>セッチ</t>
    </rPh>
    <rPh sb="3" eb="5">
      <t>エンチョウ</t>
    </rPh>
    <phoneticPr fontId="1"/>
  </si>
  <si>
    <t>２ｍ門扉（個）</t>
    <rPh sb="2" eb="4">
      <t>モンピ</t>
    </rPh>
    <rPh sb="5" eb="6">
      <t>コ</t>
    </rPh>
    <phoneticPr fontId="1"/>
  </si>
  <si>
    <t>３ｍ門扉（個）</t>
    <rPh sb="2" eb="4">
      <t>モンピ</t>
    </rPh>
    <rPh sb="5" eb="6">
      <t>コ</t>
    </rPh>
    <phoneticPr fontId="1"/>
  </si>
  <si>
    <t>４m門扉（個）</t>
    <rPh sb="2" eb="4">
      <t>モンピ</t>
    </rPh>
    <rPh sb="5" eb="6">
      <t>コ</t>
    </rPh>
    <phoneticPr fontId="1"/>
  </si>
  <si>
    <t>品物（門扉以外）</t>
    <rPh sb="0" eb="2">
      <t>シナモノ</t>
    </rPh>
    <rPh sb="3" eb="5">
      <t>モンピ</t>
    </rPh>
    <rPh sb="5" eb="7">
      <t>イガイ</t>
    </rPh>
    <phoneticPr fontId="1"/>
  </si>
  <si>
    <t>ワイヤーメッシュ（2m）</t>
    <phoneticPr fontId="1"/>
  </si>
  <si>
    <t>ワイヤーメッシュ（2m）数</t>
    <rPh sb="12" eb="13">
      <t>スウ</t>
    </rPh>
    <phoneticPr fontId="1"/>
  </si>
  <si>
    <t>ワイヤーメッシュ（2m）数＋門扉数</t>
    <rPh sb="12" eb="13">
      <t>スウ</t>
    </rPh>
    <rPh sb="14" eb="16">
      <t>モンピ</t>
    </rPh>
    <rPh sb="16" eb="17">
      <t>スウ</t>
    </rPh>
    <phoneticPr fontId="1"/>
  </si>
  <si>
    <t>ワイヤーメッシュ地際用パイプ（部材補強）</t>
    <rPh sb="8" eb="10">
      <t>ジギワ</t>
    </rPh>
    <rPh sb="10" eb="11">
      <t>ヨウ</t>
    </rPh>
    <rPh sb="15" eb="17">
      <t>ブザイ</t>
    </rPh>
    <rPh sb="17" eb="19">
      <t>ホキョウ</t>
    </rPh>
    <phoneticPr fontId="4"/>
  </si>
  <si>
    <t>φ15.9mm×ｔ1.0ｍｍ×1950mm</t>
    <phoneticPr fontId="1"/>
  </si>
  <si>
    <t>ワイヤーメッシュ地際用数×3＋打込支柱×5</t>
    <rPh sb="8" eb="10">
      <t>ジギワ</t>
    </rPh>
    <rPh sb="10" eb="11">
      <t>ヨウ</t>
    </rPh>
    <rPh sb="11" eb="12">
      <t>スウ</t>
    </rPh>
    <rPh sb="15" eb="16">
      <t>ウ</t>
    </rPh>
    <rPh sb="16" eb="17">
      <t>コ</t>
    </rPh>
    <rPh sb="17" eb="19">
      <t>シチュウ</t>
    </rPh>
    <phoneticPr fontId="1"/>
  </si>
  <si>
    <t>ワイヤーメッシュ（2m）数×２</t>
    <rPh sb="12" eb="13">
      <t>スウ</t>
    </rPh>
    <phoneticPr fontId="1"/>
  </si>
  <si>
    <t>品物（門扉）</t>
    <rPh sb="0" eb="2">
      <t>シナモノ</t>
    </rPh>
    <rPh sb="3" eb="5">
      <t>モンピ</t>
    </rPh>
    <phoneticPr fontId="1"/>
  </si>
  <si>
    <t>門扉（2m）地際補強用パイプ</t>
    <rPh sb="0" eb="2">
      <t>モンピ</t>
    </rPh>
    <rPh sb="6" eb="8">
      <t>ジギワ</t>
    </rPh>
    <rPh sb="8" eb="10">
      <t>ホキョウ</t>
    </rPh>
    <rPh sb="10" eb="11">
      <t>ヨウ</t>
    </rPh>
    <phoneticPr fontId="4"/>
  </si>
  <si>
    <t>門扉以外の打込支柱（支柱杭）に含まれるため、不要。</t>
    <rPh sb="2" eb="4">
      <t>イガイ</t>
    </rPh>
    <rPh sb="5" eb="6">
      <t>ウ</t>
    </rPh>
    <rPh sb="6" eb="7">
      <t>コ</t>
    </rPh>
    <rPh sb="7" eb="9">
      <t>シチュウ</t>
    </rPh>
    <rPh sb="10" eb="12">
      <t>シチュウ</t>
    </rPh>
    <rPh sb="12" eb="13">
      <t>クイ</t>
    </rPh>
    <rPh sb="15" eb="16">
      <t>フク</t>
    </rPh>
    <rPh sb="22" eb="24">
      <t>フヨウ</t>
    </rPh>
    <phoneticPr fontId="1"/>
  </si>
  <si>
    <t>門扉以外の被支柱（支柱用）に含まれるため、不要。</t>
    <rPh sb="2" eb="4">
      <t>イガイ</t>
    </rPh>
    <rPh sb="5" eb="6">
      <t>ヒ</t>
    </rPh>
    <rPh sb="6" eb="8">
      <t>シチュウ</t>
    </rPh>
    <rPh sb="9" eb="11">
      <t>シチュウ</t>
    </rPh>
    <rPh sb="11" eb="12">
      <t>ヨウ</t>
    </rPh>
    <rPh sb="14" eb="15">
      <t>フク</t>
    </rPh>
    <rPh sb="21" eb="23">
      <t>フヨウ</t>
    </rPh>
    <phoneticPr fontId="1"/>
  </si>
  <si>
    <t>中野東B</t>
    <rPh sb="0" eb="2">
      <t>ナカノ</t>
    </rPh>
    <rPh sb="2" eb="3">
      <t>ヒガシ</t>
    </rPh>
    <phoneticPr fontId="1"/>
  </si>
  <si>
    <t>中野東C</t>
    <rPh sb="0" eb="2">
      <t>ナカノ</t>
    </rPh>
    <rPh sb="2" eb="3">
      <t>ヒガシ</t>
    </rPh>
    <phoneticPr fontId="1"/>
  </si>
  <si>
    <t>中野東D</t>
    <rPh sb="0" eb="2">
      <t>ナカノ</t>
    </rPh>
    <rPh sb="2" eb="3">
      <t>ヒガシ</t>
    </rPh>
    <phoneticPr fontId="1"/>
  </si>
  <si>
    <t>小計⓵</t>
    <rPh sb="0" eb="2">
      <t>ショウケイ</t>
    </rPh>
    <phoneticPr fontId="1"/>
  </si>
  <si>
    <t>※送料込み価格</t>
    <phoneticPr fontId="1"/>
  </si>
  <si>
    <t>小計②</t>
    <rPh sb="0" eb="2">
      <t>ショウケイ</t>
    </rPh>
    <phoneticPr fontId="1"/>
  </si>
  <si>
    <t>合計（⓵＋②）</t>
    <rPh sb="0" eb="2">
      <t>ゴウケイ</t>
    </rPh>
    <phoneticPr fontId="1"/>
  </si>
  <si>
    <t>税込み価格</t>
    <rPh sb="0" eb="2">
      <t>ゼイコ</t>
    </rPh>
    <rPh sb="3" eb="5">
      <t>カカク</t>
    </rPh>
    <phoneticPr fontId="1"/>
  </si>
  <si>
    <t>《日　　　付》</t>
    <rPh sb="1" eb="2">
      <t>ヒ</t>
    </rPh>
    <rPh sb="5" eb="6">
      <t>ツキ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</si>
  <si>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</si>
  <si>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《住　　　所》</t>
    <rPh sb="1" eb="2">
      <t>ジュウ</t>
    </rPh>
    <rPh sb="5" eb="6">
      <t>ショ</t>
    </rPh>
    <phoneticPr fontId="1"/>
  </si>
  <si>
    <t>《事業者名》</t>
    <phoneticPr fontId="1"/>
  </si>
  <si>
    <t>石打G</t>
    <rPh sb="0" eb="2">
      <t>イシウチ</t>
    </rPh>
    <phoneticPr fontId="1"/>
  </si>
  <si>
    <t>規格(仕様書参照)</t>
    <rPh sb="0" eb="2">
      <t>キカク</t>
    </rPh>
    <rPh sb="3" eb="6">
      <t>シヨウショ</t>
    </rPh>
    <rPh sb="6" eb="8">
      <t>サンショウ</t>
    </rPh>
    <phoneticPr fontId="1"/>
  </si>
  <si>
    <t>高さ1,800㎜以上×幅2180㎜以上</t>
    <rPh sb="0" eb="1">
      <t>タカ</t>
    </rPh>
    <rPh sb="8" eb="10">
      <t>イジョウ</t>
    </rPh>
    <rPh sb="11" eb="12">
      <t>ハバ</t>
    </rPh>
    <rPh sb="17" eb="19">
      <t>イジョウ</t>
    </rPh>
    <phoneticPr fontId="1"/>
  </si>
  <si>
    <t>φ34.0mm以上×ｔ1.6× 1,200㎜以上</t>
    <rPh sb="7" eb="9">
      <t>イジョウ</t>
    </rPh>
    <rPh sb="22" eb="24">
      <t>イジョウ</t>
    </rPh>
    <phoneticPr fontId="1"/>
  </si>
  <si>
    <t>φ38.1mm以上×ｔ1.2× 1,800㎜以上</t>
    <rPh sb="7" eb="9">
      <t>イジョウ</t>
    </rPh>
    <rPh sb="22" eb="24">
      <t>イジョウ</t>
    </rPh>
    <phoneticPr fontId="1"/>
  </si>
  <si>
    <t>φ38.1mm以上（支柱に適合すること）</t>
    <rPh sb="7" eb="9">
      <t>イジョウ</t>
    </rPh>
    <rPh sb="10" eb="12">
      <t>シチュウ</t>
    </rPh>
    <rPh sb="13" eb="15">
      <t>テキゴウ</t>
    </rPh>
    <phoneticPr fontId="1"/>
  </si>
  <si>
    <t>φ1.1mm以上×500㎜カット</t>
    <rPh sb="6" eb="8">
      <t>イジョウ</t>
    </rPh>
    <phoneticPr fontId="1"/>
  </si>
  <si>
    <t>門扉（2m）　縦フレーム補強用パイプ</t>
    <rPh sb="0" eb="2">
      <t>モンピ</t>
    </rPh>
    <rPh sb="7" eb="8">
      <t>タテ</t>
    </rPh>
    <rPh sb="12" eb="15">
      <t>ホキョウヨウ</t>
    </rPh>
    <phoneticPr fontId="4"/>
  </si>
  <si>
    <t>φ1.1mm×500㎜カット</t>
    <phoneticPr fontId="1"/>
  </si>
  <si>
    <t>φ38.1mm以上×ｔ1.2× 1,800㎜</t>
    <rPh sb="7" eb="9">
      <t>イジョウ</t>
    </rPh>
    <phoneticPr fontId="1"/>
  </si>
  <si>
    <t>【　事業名 】　　　  令和７年度　鳥獣被害防止総合支援事業有害鳥獣侵入防止柵購入</t>
    <rPh sb="2" eb="5">
      <t>ジギョウメイ</t>
    </rPh>
    <phoneticPr fontId="1"/>
  </si>
  <si>
    <t>ワイヤーメッシュ（数）
【設置幅1.95m/枚】</t>
    <rPh sb="9" eb="10">
      <t>カズ</t>
    </rPh>
    <rPh sb="13" eb="15">
      <t>セッチ</t>
    </rPh>
    <rPh sb="15" eb="16">
      <t>ハバ</t>
    </rPh>
    <rPh sb="22" eb="23">
      <t>マイ</t>
    </rPh>
    <phoneticPr fontId="1"/>
  </si>
  <si>
    <t>【対象地区】　　　　石打地区</t>
    <rPh sb="1" eb="3">
      <t>タイショウ</t>
    </rPh>
    <rPh sb="3" eb="5">
      <t>チク</t>
    </rPh>
    <rPh sb="10" eb="12">
      <t>イシウチ</t>
    </rPh>
    <rPh sb="12" eb="14">
      <t>チク</t>
    </rPh>
    <phoneticPr fontId="1"/>
  </si>
  <si>
    <t>ワイヤーメッシュ（2m）数＋門扉数</t>
    <rPh sb="12" eb="13">
      <t>スウ</t>
    </rPh>
    <rPh sb="14" eb="16">
      <t>モンピ</t>
    </rPh>
    <rPh sb="16" eb="17">
      <t>カズ</t>
    </rPh>
    <phoneticPr fontId="1"/>
  </si>
  <si>
    <t>４ｍ門扉数×２</t>
    <rPh sb="2" eb="4">
      <t>モンピ</t>
    </rPh>
    <rPh sb="4" eb="5">
      <t>スウ</t>
    </rPh>
    <phoneticPr fontId="1"/>
  </si>
  <si>
    <t>４ｍ門扉数×1</t>
    <rPh sb="2" eb="4">
      <t>モンピ</t>
    </rPh>
    <rPh sb="4" eb="5">
      <t>スウ</t>
    </rPh>
    <phoneticPr fontId="1"/>
  </si>
  <si>
    <t>〈門扉（2m）縦フレーム補強用パイプ数×５＋門扉（2m）地際補強用パイプ数×３〉×２</t>
    <rPh sb="18" eb="19">
      <t>スウ</t>
    </rPh>
    <rPh sb="36" eb="37">
      <t>スウ</t>
    </rPh>
    <phoneticPr fontId="1"/>
  </si>
  <si>
    <t>石打</t>
    <rPh sb="0" eb="2">
      <t>イシウチ</t>
    </rPh>
    <phoneticPr fontId="1"/>
  </si>
  <si>
    <t>【別紙】　　　　《　設計数量等明細　:　見積書　》</t>
    <rPh sb="1" eb="3">
      <t>ベッシ</t>
    </rPh>
    <rPh sb="10" eb="12">
      <t>セッケイ</t>
    </rPh>
    <rPh sb="12" eb="14">
      <t>スウリョウ</t>
    </rPh>
    <rPh sb="14" eb="15">
      <t>トウ</t>
    </rPh>
    <rPh sb="15" eb="17">
      <t>メイサイ</t>
    </rPh>
    <rPh sb="20" eb="23">
      <t>ミツモリショ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</si>
</sst>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b/>
      <sz val="12"/>
      <color theme="1"/>
      <name val="HGP創英角ｺﾞｼｯｸUB"/>
      <family val="3"/>
      <charset val="128"/>
    </font>
    <font>
      <b/>
      <sz val="1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b/>
      <sz val="12"/>
      <name val="HGP創英角ｺﾞｼｯｸUB"/>
      <family val="3"/>
      <charset val="128"/>
    </font>
    <font>
      <b/>
      <sz val="11"/>
      <color theme="1"/>
      <name val="HGP創英角ｺﾞｼｯｸUB"/>
      <family val="3"/>
      <charset val="128"/>
    </font>
    <font>
      <b/>
      <sz val="28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/>
  </cellStyleXfs>
  <cellXfs count="139">
    <xf numFmtId="0" fontId="0" fillId="0" borderId="0" xfId="0"/>
    <xf numFmtId="0" fontId="11" fillId="2" borderId="1" xfId="1" applyFont="1" applyFill="1" applyBorder="1" applyAlignment="1" applyProtection="1">
      <alignment horizontal="right" vertical="center"/>
      <protection locked="0"/>
    </xf>
    <xf numFmtId="0" fontId="5" fillId="0" borderId="0" xfId="1" applyFont="1" applyProtection="1">
      <alignment vertical="center"/>
    </xf>
    <xf numFmtId="0" fontId="5" fillId="0" borderId="21" xfId="1" applyFont="1" applyBorder="1" applyProtection="1">
      <alignment vertical="center"/>
    </xf>
    <xf numFmtId="0" fontId="5" fillId="4" borderId="45" xfId="1" applyFont="1" applyFill="1" applyBorder="1" applyProtection="1">
      <alignment vertical="center"/>
    </xf>
    <xf numFmtId="0" fontId="5" fillId="4" borderId="22" xfId="1" applyFont="1" applyFill="1" applyBorder="1" applyProtection="1">
      <alignment vertical="center"/>
    </xf>
    <xf numFmtId="0" fontId="5" fillId="4" borderId="46" xfId="1" applyFont="1" applyFill="1" applyBorder="1" applyProtection="1">
      <alignment vertical="center"/>
    </xf>
    <xf numFmtId="0" fontId="5" fillId="3" borderId="23" xfId="1" applyFont="1" applyFill="1" applyBorder="1" applyProtection="1">
      <alignment vertical="center"/>
    </xf>
    <xf numFmtId="0" fontId="5" fillId="3" borderId="22" xfId="1" applyFont="1" applyFill="1" applyBorder="1" applyProtection="1">
      <alignment vertical="center"/>
    </xf>
    <xf numFmtId="0" fontId="5" fillId="3" borderId="46" xfId="1" applyFont="1" applyFill="1" applyBorder="1" applyProtection="1">
      <alignment vertical="center"/>
    </xf>
    <xf numFmtId="0" fontId="5" fillId="0" borderId="47" xfId="1" applyFont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center" vertical="center" wrapText="1"/>
    </xf>
    <xf numFmtId="41" fontId="6" fillId="0" borderId="26" xfId="0" applyNumberFormat="1" applyFont="1" applyBorder="1" applyAlignment="1" applyProtection="1">
      <alignment horizontal="center" vertical="center" shrinkToFit="1"/>
    </xf>
    <xf numFmtId="41" fontId="6" fillId="0" borderId="27" xfId="0" applyNumberFormat="1" applyFont="1" applyBorder="1" applyAlignment="1" applyProtection="1">
      <alignment horizontal="center" vertical="center" shrinkToFit="1"/>
    </xf>
    <xf numFmtId="41" fontId="6" fillId="0" borderId="49" xfId="0" applyNumberFormat="1" applyFont="1" applyBorder="1" applyAlignment="1" applyProtection="1">
      <alignment horizontal="center" vertical="center" shrinkToFit="1"/>
    </xf>
    <xf numFmtId="41" fontId="6" fillId="0" borderId="50" xfId="0" applyNumberFormat="1" applyFont="1" applyBorder="1" applyAlignment="1" applyProtection="1">
      <alignment horizontal="center" vertical="center"/>
    </xf>
    <xf numFmtId="41" fontId="6" fillId="0" borderId="27" xfId="0" applyNumberFormat="1" applyFont="1" applyBorder="1" applyAlignment="1" applyProtection="1">
      <alignment horizontal="center" vertical="center"/>
    </xf>
    <xf numFmtId="41" fontId="6" fillId="0" borderId="49" xfId="0" applyNumberFormat="1" applyFont="1" applyBorder="1" applyAlignment="1" applyProtection="1">
      <alignment horizontal="center" vertical="center"/>
    </xf>
    <xf numFmtId="0" fontId="5" fillId="0" borderId="51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 wrapText="1"/>
    </xf>
    <xf numFmtId="0" fontId="5" fillId="0" borderId="0" xfId="1" applyFont="1" applyAlignment="1" applyProtection="1">
      <alignment vertical="center" wrapText="1"/>
    </xf>
    <xf numFmtId="0" fontId="5" fillId="0" borderId="0" xfId="1" applyFont="1" applyAlignment="1" applyProtection="1">
      <alignment horizontal="center" vertical="center"/>
    </xf>
    <xf numFmtId="176" fontId="5" fillId="0" borderId="0" xfId="1" applyNumberFormat="1" applyFont="1" applyProtection="1">
      <alignment vertical="center"/>
    </xf>
    <xf numFmtId="0" fontId="5" fillId="0" borderId="33" xfId="1" applyFont="1" applyBorder="1" applyProtection="1">
      <alignment vertical="center"/>
    </xf>
    <xf numFmtId="41" fontId="5" fillId="0" borderId="31" xfId="1" applyNumberFormat="1" applyFont="1" applyBorder="1" applyAlignment="1" applyProtection="1">
      <alignment horizontal="right" vertical="center"/>
    </xf>
    <xf numFmtId="41" fontId="5" fillId="0" borderId="32" xfId="1" applyNumberFormat="1" applyFont="1" applyBorder="1" applyAlignment="1" applyProtection="1">
      <alignment horizontal="right" vertical="center"/>
    </xf>
    <xf numFmtId="41" fontId="5" fillId="0" borderId="66" xfId="1" applyNumberFormat="1" applyFont="1" applyBorder="1" applyAlignment="1" applyProtection="1">
      <alignment horizontal="right" vertical="center"/>
    </xf>
    <xf numFmtId="41" fontId="5" fillId="0" borderId="25" xfId="1" applyNumberFormat="1" applyFont="1" applyBorder="1" applyAlignment="1" applyProtection="1">
      <alignment horizontal="right" vertical="center"/>
    </xf>
    <xf numFmtId="41" fontId="5" fillId="0" borderId="34" xfId="1" applyNumberFormat="1" applyFont="1" applyBorder="1" applyAlignment="1" applyProtection="1">
      <alignment horizontal="right" vertical="center"/>
    </xf>
    <xf numFmtId="41" fontId="5" fillId="0" borderId="30" xfId="1" applyNumberFormat="1" applyFont="1" applyBorder="1" applyAlignment="1" applyProtection="1">
      <alignment horizontal="right" vertical="center"/>
    </xf>
    <xf numFmtId="41" fontId="5" fillId="0" borderId="0" xfId="1" applyNumberFormat="1" applyFont="1" applyProtection="1">
      <alignment vertical="center"/>
    </xf>
    <xf numFmtId="0" fontId="6" fillId="0" borderId="24" xfId="0" applyFont="1" applyBorder="1" applyAlignment="1" applyProtection="1">
      <alignment horizontal="center" vertical="center" wrapText="1"/>
    </xf>
    <xf numFmtId="41" fontId="6" fillId="0" borderId="36" xfId="0" applyNumberFormat="1" applyFont="1" applyBorder="1" applyAlignment="1" applyProtection="1">
      <alignment horizontal="right" vertical="center"/>
    </xf>
    <xf numFmtId="41" fontId="6" fillId="0" borderId="37" xfId="0" applyNumberFormat="1" applyFont="1" applyBorder="1" applyAlignment="1" applyProtection="1">
      <alignment horizontal="right" vertical="center"/>
    </xf>
    <xf numFmtId="41" fontId="6" fillId="0" borderId="38" xfId="0" applyNumberFormat="1" applyFont="1" applyBorder="1" applyAlignment="1" applyProtection="1">
      <alignment horizontal="right" vertical="center"/>
    </xf>
    <xf numFmtId="41" fontId="6" fillId="0" borderId="52" xfId="0" applyNumberFormat="1" applyFont="1" applyBorder="1" applyAlignment="1" applyProtection="1">
      <alignment horizontal="right" vertical="center"/>
    </xf>
    <xf numFmtId="41" fontId="6" fillId="0" borderId="2" xfId="0" applyNumberFormat="1" applyFont="1" applyBorder="1" applyAlignment="1" applyProtection="1">
      <alignment horizontal="right" vertical="top"/>
    </xf>
    <xf numFmtId="41" fontId="6" fillId="0" borderId="37" xfId="0" applyNumberFormat="1" applyFont="1" applyBorder="1" applyAlignment="1" applyProtection="1">
      <alignment horizontal="right" vertical="top"/>
    </xf>
    <xf numFmtId="41" fontId="6" fillId="0" borderId="38" xfId="0" applyNumberFormat="1" applyFont="1" applyBorder="1" applyAlignment="1" applyProtection="1">
      <alignment horizontal="right" vertical="top"/>
    </xf>
    <xf numFmtId="41" fontId="6" fillId="0" borderId="52" xfId="0" applyNumberFormat="1" applyFont="1" applyBorder="1" applyAlignment="1" applyProtection="1">
      <alignment horizontal="right" vertical="top"/>
    </xf>
    <xf numFmtId="41" fontId="5" fillId="0" borderId="53" xfId="1" applyNumberFormat="1" applyFont="1" applyBorder="1" applyAlignment="1" applyProtection="1">
      <alignment horizontal="right" vertical="center"/>
    </xf>
    <xf numFmtId="0" fontId="6" fillId="0" borderId="14" xfId="0" applyFont="1" applyBorder="1" applyAlignment="1" applyProtection="1">
      <alignment horizontal="center" vertical="center" wrapText="1"/>
    </xf>
    <xf numFmtId="41" fontId="6" fillId="0" borderId="39" xfId="0" applyNumberFormat="1" applyFont="1" applyBorder="1" applyAlignment="1" applyProtection="1">
      <alignment horizontal="right" vertical="top"/>
    </xf>
    <xf numFmtId="41" fontId="6" fillId="0" borderId="5" xfId="0" applyNumberFormat="1" applyFont="1" applyBorder="1" applyAlignment="1" applyProtection="1">
      <alignment horizontal="right" vertical="top"/>
    </xf>
    <xf numFmtId="41" fontId="6" fillId="0" borderId="18" xfId="0" applyNumberFormat="1" applyFont="1" applyBorder="1" applyAlignment="1" applyProtection="1">
      <alignment horizontal="right" vertical="top"/>
    </xf>
    <xf numFmtId="41" fontId="6" fillId="0" borderId="6" xfId="0" applyNumberFormat="1" applyFont="1" applyBorder="1" applyAlignment="1" applyProtection="1">
      <alignment horizontal="right" vertical="top"/>
    </xf>
    <xf numFmtId="41" fontId="6" fillId="0" borderId="42" xfId="0" applyNumberFormat="1" applyFont="1" applyBorder="1" applyAlignment="1" applyProtection="1">
      <alignment horizontal="right" vertical="top"/>
    </xf>
    <xf numFmtId="41" fontId="5" fillId="0" borderId="41" xfId="1" applyNumberFormat="1" applyFont="1" applyBorder="1" applyAlignment="1" applyProtection="1">
      <alignment horizontal="right" vertical="center"/>
    </xf>
    <xf numFmtId="0" fontId="6" fillId="0" borderId="54" xfId="0" applyFont="1" applyBorder="1" applyAlignment="1" applyProtection="1">
      <alignment horizontal="center" vertical="center" wrapText="1"/>
    </xf>
    <xf numFmtId="41" fontId="6" fillId="0" borderId="15" xfId="0" applyNumberFormat="1" applyFont="1" applyBorder="1" applyAlignment="1" applyProtection="1">
      <alignment horizontal="right" vertical="top"/>
    </xf>
    <xf numFmtId="41" fontId="6" fillId="0" borderId="1" xfId="0" applyNumberFormat="1" applyFont="1" applyBorder="1" applyAlignment="1" applyProtection="1">
      <alignment horizontal="right" vertical="top"/>
    </xf>
    <xf numFmtId="41" fontId="6" fillId="0" borderId="19" xfId="0" applyNumberFormat="1" applyFont="1" applyBorder="1" applyAlignment="1" applyProtection="1">
      <alignment horizontal="right" vertical="top"/>
    </xf>
    <xf numFmtId="41" fontId="6" fillId="0" borderId="8" xfId="0" applyNumberFormat="1" applyFont="1" applyBorder="1" applyAlignment="1" applyProtection="1">
      <alignment horizontal="right" vertical="top"/>
    </xf>
    <xf numFmtId="41" fontId="6" fillId="0" borderId="20" xfId="0" applyNumberFormat="1" applyFont="1" applyBorder="1" applyAlignment="1" applyProtection="1">
      <alignment horizontal="right" vertical="top"/>
    </xf>
    <xf numFmtId="41" fontId="5" fillId="0" borderId="43" xfId="1" applyNumberFormat="1" applyFont="1" applyBorder="1" applyAlignment="1" applyProtection="1">
      <alignment horizontal="right" vertical="center"/>
    </xf>
    <xf numFmtId="0" fontId="6" fillId="0" borderId="55" xfId="0" applyFont="1" applyBorder="1" applyAlignment="1" applyProtection="1">
      <alignment horizontal="center" vertical="center" wrapText="1"/>
    </xf>
    <xf numFmtId="41" fontId="6" fillId="0" borderId="56" xfId="0" applyNumberFormat="1" applyFont="1" applyBorder="1" applyAlignment="1" applyProtection="1">
      <alignment horizontal="right" vertical="top"/>
    </xf>
    <xf numFmtId="41" fontId="6" fillId="0" borderId="57" xfId="0" applyNumberFormat="1" applyFont="1" applyBorder="1" applyAlignment="1" applyProtection="1">
      <alignment horizontal="right" vertical="top"/>
    </xf>
    <xf numFmtId="41" fontId="6" fillId="0" borderId="60" xfId="0" applyNumberFormat="1" applyFont="1" applyBorder="1" applyAlignment="1" applyProtection="1">
      <alignment horizontal="right" vertical="top"/>
    </xf>
    <xf numFmtId="41" fontId="6" fillId="0" borderId="58" xfId="0" applyNumberFormat="1" applyFont="1" applyBorder="1" applyAlignment="1" applyProtection="1">
      <alignment horizontal="right" vertical="top"/>
    </xf>
    <xf numFmtId="41" fontId="6" fillId="0" borderId="59" xfId="0" applyNumberFormat="1" applyFont="1" applyBorder="1" applyAlignment="1" applyProtection="1">
      <alignment horizontal="right" vertical="top"/>
    </xf>
    <xf numFmtId="41" fontId="5" fillId="0" borderId="61" xfId="1" applyNumberFormat="1" applyFont="1" applyBorder="1" applyAlignment="1" applyProtection="1">
      <alignment horizontal="right" vertical="center"/>
    </xf>
    <xf numFmtId="41" fontId="5" fillId="0" borderId="40" xfId="1" applyNumberFormat="1" applyFont="1" applyBorder="1" applyProtection="1">
      <alignment vertical="center"/>
    </xf>
    <xf numFmtId="41" fontId="5" fillId="0" borderId="0" xfId="1" applyNumberFormat="1" applyFont="1" applyAlignment="1" applyProtection="1">
      <alignment horizontal="center" vertical="center"/>
    </xf>
    <xf numFmtId="0" fontId="9" fillId="5" borderId="1" xfId="1" applyFont="1" applyFill="1" applyBorder="1" applyAlignment="1" applyProtection="1">
      <alignment horizontal="center" vertical="center" wrapText="1"/>
    </xf>
    <xf numFmtId="0" fontId="9" fillId="5" borderId="1" xfId="1" applyFont="1" applyFill="1" applyBorder="1" applyAlignment="1" applyProtection="1">
      <alignment horizontal="center" vertical="center"/>
    </xf>
    <xf numFmtId="176" fontId="9" fillId="5" borderId="1" xfId="1" applyNumberFormat="1" applyFont="1" applyFill="1" applyBorder="1" applyAlignment="1" applyProtection="1">
      <alignment horizontal="center" vertical="center"/>
    </xf>
    <xf numFmtId="0" fontId="10" fillId="5" borderId="4" xfId="1" applyFont="1" applyFill="1" applyBorder="1" applyAlignment="1" applyProtection="1">
      <alignment horizontal="center" vertical="center"/>
    </xf>
    <xf numFmtId="41" fontId="5" fillId="0" borderId="35" xfId="1" applyNumberFormat="1" applyFont="1" applyBorder="1" applyAlignment="1" applyProtection="1">
      <alignment horizontal="center" vertical="center"/>
    </xf>
    <xf numFmtId="0" fontId="11" fillId="0" borderId="1" xfId="1" applyFont="1" applyBorder="1" applyAlignment="1" applyProtection="1">
      <alignment horizontal="left" vertical="center" wrapText="1"/>
    </xf>
    <xf numFmtId="41" fontId="11" fillId="0" borderId="1" xfId="1" applyNumberFormat="1" applyFont="1" applyBorder="1" applyAlignment="1" applyProtection="1">
      <alignment horizontal="left" vertical="center"/>
    </xf>
    <xf numFmtId="0" fontId="11" fillId="0" borderId="1" xfId="1" applyFont="1" applyBorder="1" applyAlignment="1" applyProtection="1">
      <alignment horizontal="center" vertical="center"/>
    </xf>
    <xf numFmtId="176" fontId="11" fillId="0" borderId="1" xfId="1" applyNumberFormat="1" applyFont="1" applyBorder="1" applyAlignment="1" applyProtection="1">
      <alignment horizontal="right" vertical="center"/>
    </xf>
    <xf numFmtId="0" fontId="11" fillId="0" borderId="1" xfId="1" applyFont="1" applyFill="1" applyBorder="1" applyAlignment="1" applyProtection="1">
      <alignment horizontal="left" vertical="center" wrapText="1"/>
    </xf>
    <xf numFmtId="41" fontId="5" fillId="0" borderId="41" xfId="1" applyNumberFormat="1" applyFont="1" applyBorder="1" applyProtection="1">
      <alignment vertical="center"/>
    </xf>
    <xf numFmtId="41" fontId="5" fillId="0" borderId="39" xfId="1" applyNumberFormat="1" applyFont="1" applyBorder="1" applyProtection="1">
      <alignment vertical="center"/>
    </xf>
    <xf numFmtId="41" fontId="5" fillId="0" borderId="5" xfId="1" applyNumberFormat="1" applyFont="1" applyBorder="1" applyProtection="1">
      <alignment vertical="center"/>
    </xf>
    <xf numFmtId="41" fontId="5" fillId="0" borderId="6" xfId="1" applyNumberFormat="1" applyFont="1" applyBorder="1" applyProtection="1">
      <alignment vertical="center"/>
    </xf>
    <xf numFmtId="41" fontId="5" fillId="0" borderId="62" xfId="1" applyNumberFormat="1" applyFont="1" applyBorder="1" applyProtection="1">
      <alignment vertical="center"/>
    </xf>
    <xf numFmtId="41" fontId="5" fillId="0" borderId="43" xfId="1" applyNumberFormat="1" applyFont="1" applyBorder="1" applyProtection="1">
      <alignment vertical="center"/>
    </xf>
    <xf numFmtId="41" fontId="5" fillId="0" borderId="15" xfId="1" applyNumberFormat="1" applyFont="1" applyBorder="1" applyProtection="1">
      <alignment vertical="center"/>
    </xf>
    <xf numFmtId="41" fontId="5" fillId="0" borderId="1" xfId="1" applyNumberFormat="1" applyFont="1" applyBorder="1" applyProtection="1">
      <alignment vertical="center"/>
    </xf>
    <xf numFmtId="41" fontId="5" fillId="0" borderId="19" xfId="1" applyNumberFormat="1" applyFont="1" applyBorder="1" applyProtection="1">
      <alignment vertical="center"/>
    </xf>
    <xf numFmtId="41" fontId="5" fillId="0" borderId="8" xfId="1" applyNumberFormat="1" applyFont="1" applyBorder="1" applyProtection="1">
      <alignment vertical="center"/>
    </xf>
    <xf numFmtId="41" fontId="5" fillId="0" borderId="12" xfId="1" applyNumberFormat="1" applyFont="1" applyBorder="1" applyProtection="1">
      <alignment vertical="center"/>
    </xf>
    <xf numFmtId="0" fontId="12" fillId="0" borderId="1" xfId="2" applyFont="1" applyBorder="1" applyAlignment="1" applyProtection="1">
      <alignment horizontal="left" vertical="center" wrapText="1"/>
    </xf>
    <xf numFmtId="0" fontId="12" fillId="0" borderId="1" xfId="1" applyFont="1" applyBorder="1" applyAlignment="1" applyProtection="1">
      <alignment horizontal="left" vertical="center" wrapText="1"/>
    </xf>
    <xf numFmtId="0" fontId="12" fillId="0" borderId="1" xfId="2" applyFont="1" applyFill="1" applyBorder="1" applyAlignment="1" applyProtection="1">
      <alignment horizontal="left" vertical="center" wrapText="1"/>
    </xf>
    <xf numFmtId="41" fontId="5" fillId="0" borderId="15" xfId="1" applyNumberFormat="1" applyFont="1" applyFill="1" applyBorder="1" applyProtection="1">
      <alignment vertical="center"/>
    </xf>
    <xf numFmtId="41" fontId="5" fillId="0" borderId="1" xfId="1" applyNumberFormat="1" applyFont="1" applyFill="1" applyBorder="1" applyProtection="1">
      <alignment vertical="center"/>
    </xf>
    <xf numFmtId="41" fontId="5" fillId="0" borderId="19" xfId="1" applyNumberFormat="1" applyFont="1" applyFill="1" applyBorder="1" applyProtection="1">
      <alignment vertical="center"/>
    </xf>
    <xf numFmtId="41" fontId="5" fillId="0" borderId="8" xfId="1" applyNumberFormat="1" applyFont="1" applyFill="1" applyBorder="1" applyProtection="1">
      <alignment vertical="center"/>
    </xf>
    <xf numFmtId="41" fontId="5" fillId="0" borderId="17" xfId="1" applyNumberFormat="1" applyFont="1" applyBorder="1" applyProtection="1">
      <alignment vertical="center"/>
    </xf>
    <xf numFmtId="41" fontId="5" fillId="0" borderId="16" xfId="1" applyNumberFormat="1" applyFont="1" applyFill="1" applyBorder="1" applyProtection="1">
      <alignment vertical="center"/>
    </xf>
    <xf numFmtId="41" fontId="5" fillId="0" borderId="10" xfId="1" applyNumberFormat="1" applyFont="1" applyFill="1" applyBorder="1" applyProtection="1">
      <alignment vertical="center"/>
    </xf>
    <xf numFmtId="41" fontId="5" fillId="0" borderId="67" xfId="1" applyNumberFormat="1" applyFont="1" applyFill="1" applyBorder="1" applyProtection="1">
      <alignment vertical="center"/>
    </xf>
    <xf numFmtId="41" fontId="5" fillId="0" borderId="11" xfId="1" applyNumberFormat="1" applyFont="1" applyFill="1" applyBorder="1" applyProtection="1">
      <alignment vertical="center"/>
    </xf>
    <xf numFmtId="41" fontId="5" fillId="0" borderId="63" xfId="1" applyNumberFormat="1" applyFont="1" applyBorder="1" applyProtection="1">
      <alignment vertical="center"/>
    </xf>
    <xf numFmtId="41" fontId="5" fillId="0" borderId="10" xfId="1" applyNumberFormat="1" applyFont="1" applyBorder="1" applyProtection="1">
      <alignment vertical="center"/>
    </xf>
    <xf numFmtId="41" fontId="5" fillId="0" borderId="11" xfId="1" applyNumberFormat="1" applyFont="1" applyBorder="1" applyProtection="1">
      <alignment vertical="center"/>
    </xf>
    <xf numFmtId="0" fontId="11" fillId="0" borderId="0" xfId="1" applyFont="1" applyAlignment="1" applyProtection="1">
      <alignment horizontal="left" vertical="center" wrapText="1"/>
    </xf>
    <xf numFmtId="0" fontId="11" fillId="0" borderId="1" xfId="1" applyFont="1" applyBorder="1" applyAlignment="1" applyProtection="1">
      <alignment horizontal="left" vertical="center"/>
    </xf>
    <xf numFmtId="0" fontId="11" fillId="0" borderId="1" xfId="1" applyFont="1" applyBorder="1" applyAlignment="1" applyProtection="1">
      <alignment horizontal="right" vertical="center"/>
    </xf>
    <xf numFmtId="0" fontId="11" fillId="0" borderId="0" xfId="1" applyFont="1" applyAlignment="1" applyProtection="1">
      <alignment vertical="center" wrapText="1"/>
    </xf>
    <xf numFmtId="0" fontId="11" fillId="0" borderId="0" xfId="1" applyFont="1" applyProtection="1">
      <alignment vertical="center"/>
    </xf>
    <xf numFmtId="0" fontId="11" fillId="0" borderId="0" xfId="1" applyFont="1" applyAlignment="1" applyProtection="1">
      <alignment horizontal="center" vertical="center"/>
    </xf>
    <xf numFmtId="0" fontId="11" fillId="0" borderId="0" xfId="1" applyFont="1" applyAlignment="1" applyProtection="1">
      <alignment horizontal="right" vertical="center"/>
    </xf>
    <xf numFmtId="176" fontId="11" fillId="0" borderId="0" xfId="1" applyNumberFormat="1" applyFont="1" applyProtection="1">
      <alignment vertical="center"/>
    </xf>
    <xf numFmtId="0" fontId="13" fillId="7" borderId="1" xfId="1" applyFont="1" applyFill="1" applyBorder="1" applyAlignment="1" applyProtection="1">
      <alignment horizontal="center" vertical="center" wrapText="1"/>
    </xf>
    <xf numFmtId="0" fontId="9" fillId="7" borderId="1" xfId="1" applyFont="1" applyFill="1" applyBorder="1" applyAlignment="1" applyProtection="1">
      <alignment horizontal="center" vertical="center" wrapText="1"/>
    </xf>
    <xf numFmtId="0" fontId="13" fillId="7" borderId="1" xfId="1" applyFont="1" applyFill="1" applyBorder="1" applyAlignment="1" applyProtection="1">
      <alignment horizontal="center" vertical="center"/>
    </xf>
    <xf numFmtId="0" fontId="13" fillId="6" borderId="1" xfId="1" applyFont="1" applyFill="1" applyBorder="1" applyAlignment="1" applyProtection="1">
      <alignment horizontal="center" vertical="center"/>
    </xf>
    <xf numFmtId="176" fontId="13" fillId="6" borderId="1" xfId="1" applyNumberFormat="1" applyFont="1" applyFill="1" applyBorder="1" applyAlignment="1" applyProtection="1">
      <alignment horizontal="center" vertical="center"/>
    </xf>
    <xf numFmtId="0" fontId="13" fillId="6" borderId="1" xfId="1" applyFont="1" applyFill="1" applyBorder="1" applyAlignment="1" applyProtection="1">
      <alignment horizontal="center" vertical="center" wrapText="1"/>
    </xf>
    <xf numFmtId="0" fontId="14" fillId="7" borderId="4" xfId="1" applyFont="1" applyFill="1" applyBorder="1" applyAlignment="1" applyProtection="1">
      <alignment horizontal="center" vertical="center"/>
    </xf>
    <xf numFmtId="41" fontId="5" fillId="0" borderId="13" xfId="1" applyNumberFormat="1" applyFont="1" applyBorder="1" applyProtection="1">
      <alignment vertical="center"/>
    </xf>
    <xf numFmtId="0" fontId="11" fillId="0" borderId="44" xfId="1" applyFont="1" applyFill="1" applyBorder="1" applyAlignment="1" applyProtection="1">
      <alignment horizontal="right" vertical="center"/>
    </xf>
    <xf numFmtId="176" fontId="11" fillId="0" borderId="44" xfId="1" applyNumberFormat="1" applyFont="1" applyBorder="1" applyAlignment="1" applyProtection="1">
      <alignment horizontal="right" vertical="center"/>
    </xf>
    <xf numFmtId="41" fontId="5" fillId="0" borderId="7" xfId="1" applyNumberFormat="1" applyFont="1" applyBorder="1" applyProtection="1">
      <alignment vertical="center"/>
    </xf>
    <xf numFmtId="41" fontId="5" fillId="0" borderId="9" xfId="1" applyNumberFormat="1" applyFont="1" applyBorder="1" applyProtection="1">
      <alignment vertical="center"/>
    </xf>
    <xf numFmtId="41" fontId="5" fillId="0" borderId="16" xfId="1" applyNumberFormat="1" applyFont="1" applyBorder="1" applyProtection="1">
      <alignment vertical="center"/>
    </xf>
    <xf numFmtId="0" fontId="16" fillId="0" borderId="1" xfId="1" applyFont="1" applyBorder="1" applyAlignment="1" applyProtection="1">
      <alignment horizontal="center" vertical="center"/>
    </xf>
    <xf numFmtId="0" fontId="5" fillId="2" borderId="19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20" xfId="1" applyFont="1" applyFill="1" applyBorder="1" applyAlignment="1" applyProtection="1">
      <alignment horizontal="center" vertical="center"/>
      <protection locked="0"/>
    </xf>
    <xf numFmtId="0" fontId="15" fillId="3" borderId="4" xfId="1" applyFont="1" applyFill="1" applyBorder="1" applyAlignment="1" applyProtection="1">
      <alignment horizontal="center" vertical="center"/>
    </xf>
    <xf numFmtId="0" fontId="15" fillId="3" borderId="28" xfId="1" applyFont="1" applyFill="1" applyBorder="1" applyAlignment="1" applyProtection="1">
      <alignment horizontal="center" vertical="center"/>
    </xf>
    <xf numFmtId="0" fontId="15" fillId="3" borderId="29" xfId="1" applyFont="1" applyFill="1" applyBorder="1" applyAlignment="1" applyProtection="1">
      <alignment horizontal="center" vertical="center"/>
    </xf>
    <xf numFmtId="0" fontId="15" fillId="3" borderId="64" xfId="1" applyFont="1" applyFill="1" applyBorder="1" applyAlignment="1" applyProtection="1">
      <alignment horizontal="center" vertical="center"/>
    </xf>
    <xf numFmtId="0" fontId="15" fillId="3" borderId="40" xfId="1" applyFont="1" applyFill="1" applyBorder="1" applyAlignment="1" applyProtection="1">
      <alignment horizontal="center" vertical="center"/>
    </xf>
    <xf numFmtId="0" fontId="15" fillId="3" borderId="65" xfId="1" applyFont="1" applyFill="1" applyBorder="1" applyAlignment="1" applyProtection="1">
      <alignment horizontal="center" vertical="center"/>
    </xf>
    <xf numFmtId="0" fontId="8" fillId="0" borderId="0" xfId="1" applyFont="1" applyAlignment="1" applyProtection="1">
      <alignment horizontal="left" vertical="center" wrapText="1"/>
    </xf>
    <xf numFmtId="0" fontId="8" fillId="0" borderId="0" xfId="1" applyFont="1" applyAlignment="1" applyProtection="1">
      <alignment horizontal="left" vertical="center"/>
    </xf>
    <xf numFmtId="41" fontId="10" fillId="5" borderId="48" xfId="1" applyNumberFormat="1" applyFont="1" applyFill="1" applyBorder="1" applyAlignment="1" applyProtection="1">
      <alignment horizontal="center" vertical="center"/>
    </xf>
    <xf numFmtId="41" fontId="10" fillId="5" borderId="28" xfId="1" applyNumberFormat="1" applyFont="1" applyFill="1" applyBorder="1" applyAlignment="1" applyProtection="1">
      <alignment horizontal="center" vertical="center"/>
    </xf>
    <xf numFmtId="41" fontId="10" fillId="5" borderId="29" xfId="1" applyNumberFormat="1" applyFont="1" applyFill="1" applyBorder="1" applyAlignment="1" applyProtection="1">
      <alignment horizontal="center" vertical="center"/>
    </xf>
    <xf numFmtId="41" fontId="14" fillId="7" borderId="48" xfId="1" applyNumberFormat="1" applyFont="1" applyFill="1" applyBorder="1" applyAlignment="1" applyProtection="1">
      <alignment horizontal="center" vertical="center"/>
    </xf>
    <xf numFmtId="41" fontId="14" fillId="7" borderId="28" xfId="1" applyNumberFormat="1" applyFont="1" applyFill="1" applyBorder="1" applyAlignment="1" applyProtection="1">
      <alignment horizontal="center" vertical="center"/>
    </xf>
    <xf numFmtId="41" fontId="14" fillId="7" borderId="29" xfId="1" applyNumberFormat="1" applyFont="1" applyFill="1" applyBorder="1" applyAlignment="1" applyProtection="1">
      <alignment horizontal="center" vertical="center"/>
    </xf>
  </cellXfs>
  <cellStyles count="3">
    <cellStyle name="標準" xfId="0" builtinId="0"/>
    <cellStyle name="標準 2" xfId="1" xr:uid="{2DDFBE12-7CE8-415C-B052-012EE4E95C86}"/>
    <cellStyle name="標準 2 3" xfId="2" xr:uid="{229E4D83-C9C9-45A9-B194-E365CA908E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6.12.1\share\&#22865;&#32004;&#26908;&#26619;&#35506;\&#12304;&#22865;&#32004;&#12305;\26&#24180;&#24230;\&#22865;&#32004;\&#12381;&#12398;&#20182;&#22996;&#35351;\H26&#12381;&#12398;&#20182;&#21508;&#31278;&#22996;&#35351;&#35211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（長期継続）"/>
      <sheetName val="入力表"/>
      <sheetName val="（新）執行伺"/>
      <sheetName val="見積書"/>
      <sheetName val="契約内訳"/>
      <sheetName val="特約条項(長期継続）"/>
      <sheetName val="確認調書"/>
      <sheetName val="予定価格調書"/>
      <sheetName val="予定価格一覧"/>
      <sheetName val="入札（見積）調書"/>
      <sheetName val="契約書"/>
      <sheetName val="請書"/>
      <sheetName val="工程表"/>
      <sheetName val="主任担当者"/>
      <sheetName val="調査員選任通知書"/>
      <sheetName val="課税・免税"/>
      <sheetName val="完了届"/>
      <sheetName val="検査調書"/>
      <sheetName val="検査結果通知書"/>
      <sheetName val="目的物引渡書"/>
      <sheetName val="請求書"/>
      <sheetName val="請求書（前金・出来高）"/>
      <sheetName val="1回目変更契約書"/>
      <sheetName val="2回目変更契約書"/>
      <sheetName val="【変更があった場合】主任担当者変更通知書"/>
      <sheetName val="変更協議通知書"/>
      <sheetName val="変更契約書《金額見本》"/>
      <sheetName val="変更契約書（期限）"/>
      <sheetName val="変更契約書《期限見本》"/>
      <sheetName val="検査依頼書"/>
      <sheetName val="出来形確認要求書"/>
      <sheetName val="確認通知書"/>
      <sheetName val="出来形部分払申請書"/>
      <sheetName val="出来形確認調書"/>
      <sheetName val="請書（変更）"/>
    </sheetNames>
    <sheetDataSet>
      <sheetData sheetId="0" refreshError="1"/>
      <sheetData sheetId="1">
        <row r="56">
          <cell r="T56" t="str">
            <v>技師</v>
          </cell>
        </row>
        <row r="57">
          <cell r="O57" t="str">
            <v>増</v>
          </cell>
          <cell r="Q57" t="str">
            <v>普　通</v>
          </cell>
          <cell r="T57" t="str">
            <v>主事補</v>
          </cell>
        </row>
        <row r="58">
          <cell r="O58" t="str">
            <v>減</v>
          </cell>
          <cell r="Q58" t="str">
            <v>当　座</v>
          </cell>
          <cell r="T58" t="str">
            <v>主事</v>
          </cell>
        </row>
        <row r="59">
          <cell r="Q59" t="str">
            <v>総合口座</v>
          </cell>
          <cell r="T59" t="str">
            <v>主任</v>
          </cell>
        </row>
        <row r="60">
          <cell r="T60" t="str">
            <v>主査</v>
          </cell>
        </row>
        <row r="61">
          <cell r="T61" t="str">
            <v>副主幹</v>
          </cell>
        </row>
        <row r="62">
          <cell r="T62" t="str">
            <v>主幹</v>
          </cell>
        </row>
        <row r="63">
          <cell r="T63" t="str">
            <v>課長代理</v>
          </cell>
        </row>
        <row r="64">
          <cell r="T64" t="str">
            <v>総括課長代理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8C27C-D9EE-475F-8513-52FE685C37CE}">
  <sheetPr>
    <tabColor rgb="FFFF0000"/>
    <pageSetUpPr fitToPage="1"/>
  </sheetPr>
  <dimension ref="B1:V43"/>
  <sheetViews>
    <sheetView tabSelected="1" topLeftCell="A10" zoomScale="85" zoomScaleNormal="85" workbookViewId="0">
      <selection activeCell="G14" sqref="G14"/>
    </sheetView>
  </sheetViews>
  <sheetFormatPr defaultRowHeight="13.2"/>
  <cols>
    <col min="1" max="1" width="2.59765625" style="2" customWidth="1"/>
    <col min="2" max="2" width="20.796875" style="20" customWidth="1"/>
    <col min="3" max="3" width="41.796875" style="20" customWidth="1"/>
    <col min="4" max="4" width="10" style="2" bestFit="1" customWidth="1"/>
    <col min="5" max="5" width="5.8984375" style="21" bestFit="1" customWidth="1"/>
    <col min="6" max="6" width="12.69921875" style="2" customWidth="1"/>
    <col min="7" max="7" width="12.09765625" style="22" customWidth="1"/>
    <col min="8" max="8" width="33.3984375" style="20" bestFit="1" customWidth="1"/>
    <col min="9" max="9" width="2.19921875" style="2" customWidth="1"/>
    <col min="10" max="10" width="18.296875" style="2" bestFit="1" customWidth="1"/>
    <col min="11" max="14" width="7.5" style="2" customWidth="1"/>
    <col min="15" max="17" width="0" style="2" hidden="1" customWidth="1"/>
    <col min="18" max="18" width="4.8984375" style="2" hidden="1" customWidth="1"/>
    <col min="19" max="19" width="7.5" style="21" bestFit="1" customWidth="1"/>
    <col min="20" max="34" width="1.69921875" style="2" customWidth="1"/>
    <col min="35" max="16384" width="8.796875" style="2"/>
  </cols>
  <sheetData>
    <row r="1" spans="2:22" ht="22.8" customHeight="1" thickTop="1" thickBot="1">
      <c r="B1" s="125" t="s">
        <v>74</v>
      </c>
      <c r="C1" s="126"/>
      <c r="D1" s="126"/>
      <c r="E1" s="126"/>
      <c r="F1" s="126"/>
      <c r="G1" s="126"/>
      <c r="H1" s="127"/>
      <c r="J1" s="3"/>
      <c r="K1" s="4" t="s">
        <v>23</v>
      </c>
      <c r="L1" s="5" t="s">
        <v>23</v>
      </c>
      <c r="M1" s="5" t="s">
        <v>23</v>
      </c>
      <c r="N1" s="6" t="s">
        <v>23</v>
      </c>
      <c r="O1" s="7" t="s">
        <v>23</v>
      </c>
      <c r="P1" s="8" t="s">
        <v>23</v>
      </c>
      <c r="Q1" s="8" t="s">
        <v>23</v>
      </c>
      <c r="R1" s="9" t="s">
        <v>23</v>
      </c>
      <c r="S1" s="10" t="s">
        <v>1</v>
      </c>
    </row>
    <row r="2" spans="2:22" ht="22.8" customHeight="1" thickBot="1">
      <c r="B2" s="128"/>
      <c r="C2" s="129"/>
      <c r="D2" s="129"/>
      <c r="E2" s="129"/>
      <c r="F2" s="129"/>
      <c r="G2" s="129"/>
      <c r="H2" s="130"/>
      <c r="J2" s="11" t="s">
        <v>0</v>
      </c>
      <c r="K2" s="12" t="s">
        <v>25</v>
      </c>
      <c r="L2" s="13" t="s">
        <v>26</v>
      </c>
      <c r="M2" s="13" t="s">
        <v>27</v>
      </c>
      <c r="N2" s="14" t="s">
        <v>56</v>
      </c>
      <c r="O2" s="15" t="s">
        <v>24</v>
      </c>
      <c r="P2" s="16" t="s">
        <v>44</v>
      </c>
      <c r="Q2" s="16" t="s">
        <v>45</v>
      </c>
      <c r="R2" s="17" t="s">
        <v>46</v>
      </c>
      <c r="S2" s="18" t="s">
        <v>73</v>
      </c>
    </row>
    <row r="3" spans="2:22" ht="18.600000000000001" customHeight="1" thickBot="1">
      <c r="B3" s="19"/>
      <c r="J3" s="23" t="s">
        <v>28</v>
      </c>
      <c r="K3" s="24">
        <v>432</v>
      </c>
      <c r="L3" s="25">
        <v>762</v>
      </c>
      <c r="M3" s="26">
        <v>155</v>
      </c>
      <c r="N3" s="27">
        <v>310</v>
      </c>
      <c r="O3" s="28"/>
      <c r="P3" s="25"/>
      <c r="Q3" s="25"/>
      <c r="R3" s="27"/>
      <c r="S3" s="29">
        <f>SUM(K3:R3)</f>
        <v>1659</v>
      </c>
      <c r="T3" s="30"/>
      <c r="U3" s="30"/>
      <c r="V3" s="30"/>
    </row>
    <row r="4" spans="2:22" ht="40.200000000000003" customHeight="1" thickBot="1">
      <c r="B4" s="131" t="s">
        <v>66</v>
      </c>
      <c r="C4" s="131"/>
      <c r="D4" s="131"/>
      <c r="E4" s="131"/>
      <c r="F4" s="131"/>
      <c r="G4" s="131"/>
      <c r="H4" s="131"/>
      <c r="J4" s="31" t="s">
        <v>67</v>
      </c>
      <c r="K4" s="32">
        <v>227</v>
      </c>
      <c r="L4" s="33">
        <v>395</v>
      </c>
      <c r="M4" s="34">
        <v>81</v>
      </c>
      <c r="N4" s="35">
        <v>160</v>
      </c>
      <c r="O4" s="36"/>
      <c r="P4" s="37"/>
      <c r="Q4" s="38"/>
      <c r="R4" s="39"/>
      <c r="S4" s="40">
        <f>SUM(K4:R4)</f>
        <v>863</v>
      </c>
      <c r="T4" s="30"/>
      <c r="U4" s="30"/>
      <c r="V4" s="30"/>
    </row>
    <row r="5" spans="2:22" ht="18" customHeight="1">
      <c r="B5" s="132" t="s">
        <v>68</v>
      </c>
      <c r="C5" s="132"/>
      <c r="D5" s="132"/>
      <c r="E5" s="132"/>
      <c r="F5" s="132"/>
      <c r="G5" s="132"/>
      <c r="H5" s="132"/>
      <c r="J5" s="41" t="s">
        <v>29</v>
      </c>
      <c r="K5" s="42"/>
      <c r="L5" s="43"/>
      <c r="M5" s="44"/>
      <c r="N5" s="45"/>
      <c r="O5" s="46"/>
      <c r="P5" s="43"/>
      <c r="Q5" s="44"/>
      <c r="R5" s="45"/>
      <c r="S5" s="47">
        <f>SUM(K5:R5)</f>
        <v>0</v>
      </c>
      <c r="T5" s="30"/>
      <c r="U5" s="30"/>
      <c r="V5" s="30"/>
    </row>
    <row r="6" spans="2:22">
      <c r="B6" s="132"/>
      <c r="C6" s="132"/>
      <c r="D6" s="132"/>
      <c r="E6" s="132"/>
      <c r="F6" s="132"/>
      <c r="G6" s="132"/>
      <c r="H6" s="132"/>
      <c r="J6" s="48" t="s">
        <v>30</v>
      </c>
      <c r="K6" s="49"/>
      <c r="L6" s="50"/>
      <c r="M6" s="51"/>
      <c r="N6" s="52"/>
      <c r="O6" s="53"/>
      <c r="P6" s="50"/>
      <c r="Q6" s="51"/>
      <c r="R6" s="52"/>
      <c r="S6" s="54">
        <f>SUM(K6:R6)</f>
        <v>0</v>
      </c>
      <c r="T6" s="30"/>
      <c r="U6" s="30"/>
      <c r="V6" s="30"/>
    </row>
    <row r="7" spans="2:22" ht="13.8" thickBot="1">
      <c r="J7" s="55" t="s">
        <v>31</v>
      </c>
      <c r="K7" s="56">
        <v>3</v>
      </c>
      <c r="L7" s="57">
        <v>6</v>
      </c>
      <c r="M7" s="58">
        <v>2</v>
      </c>
      <c r="N7" s="59">
        <v>3</v>
      </c>
      <c r="O7" s="60"/>
      <c r="P7" s="57"/>
      <c r="Q7" s="58"/>
      <c r="R7" s="59"/>
      <c r="S7" s="61">
        <f>SUM(K7:R7)</f>
        <v>14</v>
      </c>
      <c r="T7" s="30"/>
      <c r="U7" s="30"/>
      <c r="V7" s="30"/>
    </row>
    <row r="8" spans="2:22" ht="14.4" thickTop="1" thickBot="1">
      <c r="K8" s="30"/>
      <c r="L8" s="30"/>
      <c r="M8" s="30"/>
      <c r="N8" s="30"/>
      <c r="O8" s="62"/>
      <c r="P8" s="62"/>
      <c r="Q8" s="62"/>
      <c r="R8" s="62"/>
      <c r="S8" s="63"/>
      <c r="T8" s="30"/>
      <c r="U8" s="30"/>
      <c r="V8" s="30"/>
    </row>
    <row r="9" spans="2:22" ht="30" customHeight="1" thickBot="1">
      <c r="B9" s="64" t="s">
        <v>32</v>
      </c>
      <c r="C9" s="64" t="s">
        <v>57</v>
      </c>
      <c r="D9" s="65" t="s">
        <v>3</v>
      </c>
      <c r="E9" s="65" t="s">
        <v>4</v>
      </c>
      <c r="F9" s="65" t="s">
        <v>5</v>
      </c>
      <c r="G9" s="66" t="s">
        <v>6</v>
      </c>
      <c r="H9" s="64" t="s">
        <v>7</v>
      </c>
      <c r="J9" s="67" t="s">
        <v>1</v>
      </c>
      <c r="K9" s="133" t="s">
        <v>3</v>
      </c>
      <c r="L9" s="134"/>
      <c r="M9" s="134"/>
      <c r="N9" s="134"/>
      <c r="O9" s="134"/>
      <c r="P9" s="134"/>
      <c r="Q9" s="134"/>
      <c r="R9" s="135"/>
      <c r="S9" s="68"/>
      <c r="T9" s="30"/>
      <c r="U9" s="30"/>
      <c r="V9" s="30"/>
    </row>
    <row r="10" spans="2:22" ht="25.8" customHeight="1">
      <c r="B10" s="69" t="s">
        <v>33</v>
      </c>
      <c r="C10" s="69" t="s">
        <v>58</v>
      </c>
      <c r="D10" s="70">
        <f>J10</f>
        <v>863</v>
      </c>
      <c r="E10" s="71" t="s">
        <v>2</v>
      </c>
      <c r="F10" s="1"/>
      <c r="G10" s="72">
        <f>D10*F10</f>
        <v>0</v>
      </c>
      <c r="H10" s="73" t="s">
        <v>34</v>
      </c>
      <c r="J10" s="74">
        <f>SUM(K10:N10)</f>
        <v>863</v>
      </c>
      <c r="K10" s="75">
        <f>K4</f>
        <v>227</v>
      </c>
      <c r="L10" s="76">
        <f t="shared" ref="L10:R10" si="0">L4</f>
        <v>395</v>
      </c>
      <c r="M10" s="76">
        <f>M4</f>
        <v>81</v>
      </c>
      <c r="N10" s="77">
        <f t="shared" si="0"/>
        <v>160</v>
      </c>
      <c r="O10" s="78">
        <f t="shared" si="0"/>
        <v>0</v>
      </c>
      <c r="P10" s="76">
        <f t="shared" si="0"/>
        <v>0</v>
      </c>
      <c r="Q10" s="76">
        <f t="shared" si="0"/>
        <v>0</v>
      </c>
      <c r="R10" s="77">
        <f t="shared" si="0"/>
        <v>0</v>
      </c>
      <c r="S10" s="68"/>
      <c r="T10" s="30"/>
      <c r="U10" s="30"/>
      <c r="V10" s="30"/>
    </row>
    <row r="11" spans="2:22" ht="25.8" customHeight="1">
      <c r="B11" s="69" t="s">
        <v>8</v>
      </c>
      <c r="C11" s="69" t="s">
        <v>59</v>
      </c>
      <c r="D11" s="70">
        <f t="shared" ref="D11:D16" si="1">J11</f>
        <v>877</v>
      </c>
      <c r="E11" s="71" t="s">
        <v>9</v>
      </c>
      <c r="F11" s="1"/>
      <c r="G11" s="72">
        <f t="shared" ref="G11:G16" si="2">D11*F11</f>
        <v>0</v>
      </c>
      <c r="H11" s="73" t="s">
        <v>69</v>
      </c>
      <c r="J11" s="79">
        <f t="shared" ref="J11:J16" si="3">SUM(K11:N11)</f>
        <v>877</v>
      </c>
      <c r="K11" s="80">
        <f>K4+K5+K6+K7</f>
        <v>230</v>
      </c>
      <c r="L11" s="81">
        <f t="shared" ref="L11:R11" si="4">L4+L5+L6+L7</f>
        <v>401</v>
      </c>
      <c r="M11" s="82">
        <f t="shared" si="4"/>
        <v>83</v>
      </c>
      <c r="N11" s="83">
        <f t="shared" si="4"/>
        <v>163</v>
      </c>
      <c r="O11" s="84">
        <f t="shared" si="4"/>
        <v>0</v>
      </c>
      <c r="P11" s="81">
        <f t="shared" si="4"/>
        <v>0</v>
      </c>
      <c r="Q11" s="81">
        <f t="shared" si="4"/>
        <v>0</v>
      </c>
      <c r="R11" s="83">
        <f t="shared" si="4"/>
        <v>0</v>
      </c>
      <c r="S11" s="68"/>
      <c r="T11" s="30"/>
      <c r="U11" s="30"/>
      <c r="V11" s="30"/>
    </row>
    <row r="12" spans="2:22" ht="25.8" customHeight="1">
      <c r="B12" s="69" t="s">
        <v>10</v>
      </c>
      <c r="C12" s="69" t="s">
        <v>60</v>
      </c>
      <c r="D12" s="70">
        <f t="shared" si="1"/>
        <v>877</v>
      </c>
      <c r="E12" s="71" t="s">
        <v>9</v>
      </c>
      <c r="F12" s="1"/>
      <c r="G12" s="72">
        <f t="shared" si="2"/>
        <v>0</v>
      </c>
      <c r="H12" s="73" t="s">
        <v>35</v>
      </c>
      <c r="J12" s="79">
        <f t="shared" si="3"/>
        <v>877</v>
      </c>
      <c r="K12" s="80">
        <f>K4+K5+K6+K7</f>
        <v>230</v>
      </c>
      <c r="L12" s="81">
        <f t="shared" ref="L12:R12" si="5">L4+L5+L6+L7</f>
        <v>401</v>
      </c>
      <c r="M12" s="82">
        <f t="shared" si="5"/>
        <v>83</v>
      </c>
      <c r="N12" s="83">
        <f t="shared" si="5"/>
        <v>163</v>
      </c>
      <c r="O12" s="84">
        <f t="shared" si="5"/>
        <v>0</v>
      </c>
      <c r="P12" s="81">
        <f t="shared" si="5"/>
        <v>0</v>
      </c>
      <c r="Q12" s="81">
        <f t="shared" si="5"/>
        <v>0</v>
      </c>
      <c r="R12" s="83">
        <f t="shared" si="5"/>
        <v>0</v>
      </c>
      <c r="S12" s="68"/>
      <c r="T12" s="30"/>
      <c r="U12" s="30"/>
      <c r="V12" s="30"/>
    </row>
    <row r="13" spans="2:22" ht="25.8" customHeight="1">
      <c r="B13" s="69" t="s">
        <v>14</v>
      </c>
      <c r="C13" s="69" t="s">
        <v>61</v>
      </c>
      <c r="D13" s="70">
        <f>J13</f>
        <v>877</v>
      </c>
      <c r="E13" s="71" t="s">
        <v>15</v>
      </c>
      <c r="F13" s="1"/>
      <c r="G13" s="72">
        <f t="shared" si="2"/>
        <v>0</v>
      </c>
      <c r="H13" s="73" t="s">
        <v>35</v>
      </c>
      <c r="J13" s="79">
        <f t="shared" si="3"/>
        <v>877</v>
      </c>
      <c r="K13" s="80">
        <f>K4+K5+K6+K7</f>
        <v>230</v>
      </c>
      <c r="L13" s="81">
        <f t="shared" ref="L13:R13" si="6">L4+L5+L6+L7</f>
        <v>401</v>
      </c>
      <c r="M13" s="82">
        <f t="shared" si="6"/>
        <v>83</v>
      </c>
      <c r="N13" s="83">
        <f t="shared" si="6"/>
        <v>163</v>
      </c>
      <c r="O13" s="84">
        <f t="shared" si="6"/>
        <v>0</v>
      </c>
      <c r="P13" s="81">
        <f t="shared" si="6"/>
        <v>0</v>
      </c>
      <c r="Q13" s="81">
        <f t="shared" si="6"/>
        <v>0</v>
      </c>
      <c r="R13" s="83">
        <f t="shared" si="6"/>
        <v>0</v>
      </c>
      <c r="S13" s="68"/>
      <c r="T13" s="30"/>
      <c r="U13" s="30"/>
      <c r="V13" s="30"/>
    </row>
    <row r="14" spans="2:22" ht="28.8">
      <c r="B14" s="85" t="s">
        <v>36</v>
      </c>
      <c r="C14" s="86" t="s">
        <v>37</v>
      </c>
      <c r="D14" s="70">
        <f>J14</f>
        <v>863</v>
      </c>
      <c r="E14" s="71" t="s">
        <v>9</v>
      </c>
      <c r="F14" s="1"/>
      <c r="G14" s="72">
        <f t="shared" si="2"/>
        <v>0</v>
      </c>
      <c r="H14" s="73" t="s">
        <v>34</v>
      </c>
      <c r="J14" s="79">
        <f t="shared" si="3"/>
        <v>863</v>
      </c>
      <c r="K14" s="80">
        <f>K4</f>
        <v>227</v>
      </c>
      <c r="L14" s="81">
        <f>L4</f>
        <v>395</v>
      </c>
      <c r="M14" s="82">
        <f>M4</f>
        <v>81</v>
      </c>
      <c r="N14" s="83">
        <f>N4</f>
        <v>160</v>
      </c>
      <c r="O14" s="84">
        <f t="shared" ref="O14:R14" si="7">O4+O6</f>
        <v>0</v>
      </c>
      <c r="P14" s="81">
        <f t="shared" si="7"/>
        <v>0</v>
      </c>
      <c r="Q14" s="81">
        <f t="shared" si="7"/>
        <v>0</v>
      </c>
      <c r="R14" s="83">
        <f t="shared" si="7"/>
        <v>0</v>
      </c>
      <c r="S14" s="68"/>
      <c r="T14" s="30"/>
      <c r="U14" s="30"/>
      <c r="V14" s="30"/>
    </row>
    <row r="15" spans="2:22" ht="28.8">
      <c r="B15" s="87" t="s">
        <v>13</v>
      </c>
      <c r="C15" s="69" t="s">
        <v>62</v>
      </c>
      <c r="D15" s="70">
        <f t="shared" si="1"/>
        <v>6974</v>
      </c>
      <c r="E15" s="71" t="s">
        <v>9</v>
      </c>
      <c r="F15" s="1"/>
      <c r="G15" s="72">
        <f t="shared" si="2"/>
        <v>0</v>
      </c>
      <c r="H15" s="69" t="s">
        <v>38</v>
      </c>
      <c r="J15" s="79">
        <f t="shared" si="3"/>
        <v>6974</v>
      </c>
      <c r="K15" s="88">
        <f>K4*3+(K4+K5+K6+K7)*5</f>
        <v>1831</v>
      </c>
      <c r="L15" s="89">
        <f t="shared" ref="L15:R15" si="8">L4*3+(L4+L5+L6+L7)*5</f>
        <v>3190</v>
      </c>
      <c r="M15" s="90">
        <f>M4*3+(M4+M5+M6+M7)*5</f>
        <v>658</v>
      </c>
      <c r="N15" s="91">
        <f>N4*3+(N4+N5+N6+N7)*5</f>
        <v>1295</v>
      </c>
      <c r="O15" s="84">
        <f t="shared" si="8"/>
        <v>0</v>
      </c>
      <c r="P15" s="81">
        <f t="shared" si="8"/>
        <v>0</v>
      </c>
      <c r="Q15" s="81">
        <f t="shared" si="8"/>
        <v>0</v>
      </c>
      <c r="R15" s="83">
        <f t="shared" si="8"/>
        <v>0</v>
      </c>
      <c r="S15" s="68"/>
      <c r="T15" s="30"/>
      <c r="U15" s="30"/>
      <c r="V15" s="30"/>
    </row>
    <row r="16" spans="2:22" ht="29.4" thickBot="1">
      <c r="B16" s="85" t="s">
        <v>16</v>
      </c>
      <c r="C16" s="69" t="s">
        <v>17</v>
      </c>
      <c r="D16" s="70">
        <f t="shared" si="1"/>
        <v>1726</v>
      </c>
      <c r="E16" s="71" t="s">
        <v>9</v>
      </c>
      <c r="F16" s="1"/>
      <c r="G16" s="72">
        <f t="shared" si="2"/>
        <v>0</v>
      </c>
      <c r="H16" s="69" t="s">
        <v>39</v>
      </c>
      <c r="J16" s="92">
        <f t="shared" si="3"/>
        <v>1726</v>
      </c>
      <c r="K16" s="93">
        <f>K4*2</f>
        <v>454</v>
      </c>
      <c r="L16" s="94">
        <f t="shared" ref="L16:R16" si="9">L4*2</f>
        <v>790</v>
      </c>
      <c r="M16" s="95">
        <f>M4*2</f>
        <v>162</v>
      </c>
      <c r="N16" s="96">
        <f t="shared" si="9"/>
        <v>320</v>
      </c>
      <c r="O16" s="97">
        <f t="shared" si="9"/>
        <v>0</v>
      </c>
      <c r="P16" s="98">
        <f t="shared" si="9"/>
        <v>0</v>
      </c>
      <c r="Q16" s="98">
        <f t="shared" si="9"/>
        <v>0</v>
      </c>
      <c r="R16" s="99">
        <f t="shared" si="9"/>
        <v>0</v>
      </c>
      <c r="S16" s="68"/>
      <c r="T16" s="30"/>
      <c r="U16" s="30"/>
      <c r="V16" s="30"/>
    </row>
    <row r="17" spans="2:22" ht="32.4" customHeight="1">
      <c r="B17" s="100"/>
      <c r="C17" s="69" t="s">
        <v>47</v>
      </c>
      <c r="D17" s="101"/>
      <c r="E17" s="71"/>
      <c r="F17" s="102"/>
      <c r="G17" s="72">
        <f>SUM(G10:G16)</f>
        <v>0</v>
      </c>
      <c r="H17" s="69" t="s">
        <v>48</v>
      </c>
      <c r="K17" s="30"/>
      <c r="L17" s="30"/>
      <c r="M17" s="30"/>
      <c r="N17" s="30"/>
      <c r="O17" s="30"/>
      <c r="P17" s="30"/>
      <c r="Q17" s="30"/>
      <c r="R17" s="30"/>
      <c r="S17" s="63"/>
      <c r="T17" s="30"/>
      <c r="U17" s="30"/>
      <c r="V17" s="30"/>
    </row>
    <row r="18" spans="2:22" ht="15" thickBot="1">
      <c r="B18" s="103"/>
      <c r="C18" s="103"/>
      <c r="D18" s="104"/>
      <c r="E18" s="105"/>
      <c r="F18" s="106"/>
      <c r="G18" s="107"/>
      <c r="H18" s="103"/>
      <c r="K18" s="30"/>
      <c r="L18" s="30"/>
      <c r="M18" s="30"/>
      <c r="N18" s="30"/>
      <c r="O18" s="30"/>
      <c r="P18" s="30"/>
      <c r="Q18" s="30"/>
      <c r="R18" s="30"/>
      <c r="S18" s="63"/>
      <c r="T18" s="30"/>
      <c r="U18" s="30"/>
      <c r="V18" s="30"/>
    </row>
    <row r="19" spans="2:22" ht="30" customHeight="1" thickBot="1">
      <c r="B19" s="108" t="s">
        <v>40</v>
      </c>
      <c r="C19" s="109" t="s">
        <v>57</v>
      </c>
      <c r="D19" s="110" t="s">
        <v>3</v>
      </c>
      <c r="E19" s="111" t="s">
        <v>4</v>
      </c>
      <c r="F19" s="111" t="s">
        <v>5</v>
      </c>
      <c r="G19" s="112" t="s">
        <v>6</v>
      </c>
      <c r="H19" s="113" t="s">
        <v>7</v>
      </c>
      <c r="J19" s="114" t="s">
        <v>1</v>
      </c>
      <c r="K19" s="136" t="s">
        <v>3</v>
      </c>
      <c r="L19" s="137"/>
      <c r="M19" s="137"/>
      <c r="N19" s="137"/>
      <c r="O19" s="137"/>
      <c r="P19" s="137"/>
      <c r="Q19" s="137"/>
      <c r="R19" s="138"/>
      <c r="S19" s="68"/>
      <c r="T19" s="30"/>
      <c r="U19" s="30"/>
      <c r="V19" s="30"/>
    </row>
    <row r="20" spans="2:22" ht="25.8" customHeight="1" thickBot="1">
      <c r="B20" s="69" t="s">
        <v>33</v>
      </c>
      <c r="C20" s="69" t="s">
        <v>58</v>
      </c>
      <c r="D20" s="70">
        <f t="shared" ref="D20:D27" si="10">J20</f>
        <v>28</v>
      </c>
      <c r="E20" s="71" t="s">
        <v>2</v>
      </c>
      <c r="F20" s="1"/>
      <c r="G20" s="72">
        <f t="shared" ref="G20:G25" si="11">D20*F20</f>
        <v>0</v>
      </c>
      <c r="H20" s="69" t="s">
        <v>70</v>
      </c>
      <c r="J20" s="115">
        <f>SUM(K20:N20)</f>
        <v>28</v>
      </c>
      <c r="K20" s="75">
        <f>K5+K6+K7*2</f>
        <v>6</v>
      </c>
      <c r="L20" s="76">
        <f t="shared" ref="L20:R20" si="12">L5+L6+L7*2</f>
        <v>12</v>
      </c>
      <c r="M20" s="76">
        <f t="shared" si="12"/>
        <v>4</v>
      </c>
      <c r="N20" s="77">
        <f t="shared" si="12"/>
        <v>6</v>
      </c>
      <c r="O20" s="78">
        <f t="shared" si="12"/>
        <v>0</v>
      </c>
      <c r="P20" s="76">
        <f t="shared" si="12"/>
        <v>0</v>
      </c>
      <c r="Q20" s="76">
        <f t="shared" si="12"/>
        <v>0</v>
      </c>
      <c r="R20" s="77">
        <f t="shared" si="12"/>
        <v>0</v>
      </c>
      <c r="S20" s="68"/>
      <c r="T20" s="30"/>
      <c r="U20" s="30"/>
      <c r="V20" s="30"/>
    </row>
    <row r="21" spans="2:22" ht="29.4" thickBot="1">
      <c r="B21" s="85" t="s">
        <v>63</v>
      </c>
      <c r="C21" s="69" t="s">
        <v>12</v>
      </c>
      <c r="D21" s="70">
        <f t="shared" si="10"/>
        <v>28</v>
      </c>
      <c r="E21" s="71" t="s">
        <v>9</v>
      </c>
      <c r="F21" s="1"/>
      <c r="G21" s="72">
        <f t="shared" si="11"/>
        <v>0</v>
      </c>
      <c r="H21" s="69" t="s">
        <v>70</v>
      </c>
      <c r="J21" s="115">
        <f t="shared" ref="J21:J25" si="13">SUM(K21:N21)</f>
        <v>28</v>
      </c>
      <c r="K21" s="80">
        <f t="shared" ref="K21:R21" si="14">K5+K6*2+K7*2</f>
        <v>6</v>
      </c>
      <c r="L21" s="81">
        <f t="shared" si="14"/>
        <v>12</v>
      </c>
      <c r="M21" s="81">
        <f t="shared" si="14"/>
        <v>4</v>
      </c>
      <c r="N21" s="83">
        <f t="shared" si="14"/>
        <v>6</v>
      </c>
      <c r="O21" s="84">
        <f t="shared" si="14"/>
        <v>0</v>
      </c>
      <c r="P21" s="81">
        <f t="shared" si="14"/>
        <v>0</v>
      </c>
      <c r="Q21" s="81">
        <f t="shared" si="14"/>
        <v>0</v>
      </c>
      <c r="R21" s="83">
        <f t="shared" si="14"/>
        <v>0</v>
      </c>
      <c r="S21" s="68"/>
      <c r="T21" s="30"/>
      <c r="U21" s="30"/>
      <c r="V21" s="30"/>
    </row>
    <row r="22" spans="2:22" ht="29.4" thickBot="1">
      <c r="B22" s="85" t="s">
        <v>41</v>
      </c>
      <c r="C22" s="69" t="s">
        <v>11</v>
      </c>
      <c r="D22" s="70">
        <f t="shared" si="10"/>
        <v>28</v>
      </c>
      <c r="E22" s="71" t="s">
        <v>9</v>
      </c>
      <c r="F22" s="1"/>
      <c r="G22" s="72">
        <f t="shared" si="11"/>
        <v>0</v>
      </c>
      <c r="H22" s="69" t="s">
        <v>70</v>
      </c>
      <c r="J22" s="115">
        <f t="shared" si="13"/>
        <v>28</v>
      </c>
      <c r="K22" s="80">
        <f t="shared" ref="K22:R22" si="15">K5++K6+K7*2</f>
        <v>6</v>
      </c>
      <c r="L22" s="81">
        <f t="shared" si="15"/>
        <v>12</v>
      </c>
      <c r="M22" s="81">
        <f t="shared" si="15"/>
        <v>4</v>
      </c>
      <c r="N22" s="83">
        <f t="shared" si="15"/>
        <v>6</v>
      </c>
      <c r="O22" s="84">
        <f t="shared" si="15"/>
        <v>0</v>
      </c>
      <c r="P22" s="81">
        <f t="shared" si="15"/>
        <v>0</v>
      </c>
      <c r="Q22" s="81">
        <f t="shared" si="15"/>
        <v>0</v>
      </c>
      <c r="R22" s="83">
        <f t="shared" si="15"/>
        <v>0</v>
      </c>
      <c r="S22" s="68"/>
      <c r="T22" s="30"/>
      <c r="U22" s="30"/>
      <c r="V22" s="30"/>
    </row>
    <row r="23" spans="2:22" ht="33.6" customHeight="1" thickBot="1">
      <c r="B23" s="69" t="s">
        <v>18</v>
      </c>
      <c r="C23" s="69" t="s">
        <v>19</v>
      </c>
      <c r="D23" s="70">
        <f t="shared" si="10"/>
        <v>28</v>
      </c>
      <c r="E23" s="71" t="s">
        <v>9</v>
      </c>
      <c r="F23" s="1"/>
      <c r="G23" s="72">
        <f t="shared" si="11"/>
        <v>0</v>
      </c>
      <c r="H23" s="69" t="s">
        <v>70</v>
      </c>
      <c r="J23" s="115">
        <f t="shared" si="13"/>
        <v>28</v>
      </c>
      <c r="K23" s="80">
        <f t="shared" ref="K23:R23" si="16">K5+K6*2+K7*2</f>
        <v>6</v>
      </c>
      <c r="L23" s="81">
        <f t="shared" si="16"/>
        <v>12</v>
      </c>
      <c r="M23" s="81">
        <f t="shared" si="16"/>
        <v>4</v>
      </c>
      <c r="N23" s="83">
        <f t="shared" si="16"/>
        <v>6</v>
      </c>
      <c r="O23" s="84">
        <f t="shared" si="16"/>
        <v>0</v>
      </c>
      <c r="P23" s="81">
        <f t="shared" si="16"/>
        <v>0</v>
      </c>
      <c r="Q23" s="81">
        <f t="shared" si="16"/>
        <v>0</v>
      </c>
      <c r="R23" s="83">
        <f t="shared" si="16"/>
        <v>0</v>
      </c>
      <c r="S23" s="68"/>
      <c r="T23" s="30"/>
      <c r="U23" s="30"/>
      <c r="V23" s="30"/>
    </row>
    <row r="24" spans="2:22" ht="31.2" customHeight="1" thickBot="1">
      <c r="B24" s="69" t="s">
        <v>20</v>
      </c>
      <c r="C24" s="69" t="s">
        <v>21</v>
      </c>
      <c r="D24" s="70">
        <f t="shared" si="10"/>
        <v>14</v>
      </c>
      <c r="E24" s="71" t="s">
        <v>15</v>
      </c>
      <c r="F24" s="1"/>
      <c r="G24" s="72">
        <f t="shared" si="11"/>
        <v>0</v>
      </c>
      <c r="H24" s="69" t="s">
        <v>71</v>
      </c>
      <c r="J24" s="115">
        <f t="shared" si="13"/>
        <v>14</v>
      </c>
      <c r="K24" s="80">
        <f t="shared" ref="K24:R24" si="17">K5+K6+K7</f>
        <v>3</v>
      </c>
      <c r="L24" s="81">
        <f t="shared" si="17"/>
        <v>6</v>
      </c>
      <c r="M24" s="81">
        <f t="shared" si="17"/>
        <v>2</v>
      </c>
      <c r="N24" s="83">
        <f t="shared" si="17"/>
        <v>3</v>
      </c>
      <c r="O24" s="84">
        <f t="shared" si="17"/>
        <v>0</v>
      </c>
      <c r="P24" s="81">
        <f t="shared" si="17"/>
        <v>0</v>
      </c>
      <c r="Q24" s="81">
        <f t="shared" si="17"/>
        <v>0</v>
      </c>
      <c r="R24" s="83">
        <f t="shared" si="17"/>
        <v>0</v>
      </c>
      <c r="S24" s="68"/>
      <c r="T24" s="30"/>
      <c r="U24" s="30"/>
      <c r="V24" s="30"/>
    </row>
    <row r="25" spans="2:22" ht="43.2">
      <c r="B25" s="87" t="s">
        <v>13</v>
      </c>
      <c r="C25" s="69" t="s">
        <v>64</v>
      </c>
      <c r="D25" s="70">
        <f t="shared" si="10"/>
        <v>224</v>
      </c>
      <c r="E25" s="71" t="s">
        <v>9</v>
      </c>
      <c r="F25" s="1"/>
      <c r="G25" s="72">
        <f t="shared" si="11"/>
        <v>0</v>
      </c>
      <c r="H25" s="69" t="s">
        <v>72</v>
      </c>
      <c r="J25" s="115">
        <f t="shared" si="13"/>
        <v>224</v>
      </c>
      <c r="K25" s="80">
        <f>(K7*5+K7*3)*2</f>
        <v>48</v>
      </c>
      <c r="L25" s="81">
        <f t="shared" ref="L25:N25" si="18">(L7*5+L7*3)*2</f>
        <v>96</v>
      </c>
      <c r="M25" s="81">
        <f t="shared" si="18"/>
        <v>32</v>
      </c>
      <c r="N25" s="83">
        <f t="shared" si="18"/>
        <v>48</v>
      </c>
      <c r="O25" s="84" t="e">
        <f>O21*5+O22*3+#REF!*3</f>
        <v>#REF!</v>
      </c>
      <c r="P25" s="81" t="e">
        <f>P21*5+P22*3+#REF!*3</f>
        <v>#REF!</v>
      </c>
      <c r="Q25" s="81" t="e">
        <f>Q21*5+Q22*3+#REF!*3</f>
        <v>#REF!</v>
      </c>
      <c r="R25" s="83" t="e">
        <f>R21*5+R22*3+#REF!*3</f>
        <v>#REF!</v>
      </c>
      <c r="S25" s="68"/>
      <c r="T25" s="30"/>
      <c r="U25" s="30"/>
      <c r="V25" s="30"/>
    </row>
    <row r="26" spans="2:22" ht="28.8">
      <c r="B26" s="69" t="s">
        <v>8</v>
      </c>
      <c r="C26" s="69" t="s">
        <v>59</v>
      </c>
      <c r="D26" s="70">
        <f t="shared" si="10"/>
        <v>0</v>
      </c>
      <c r="E26" s="71" t="s">
        <v>9</v>
      </c>
      <c r="F26" s="116"/>
      <c r="G26" s="117"/>
      <c r="H26" s="69" t="s">
        <v>42</v>
      </c>
      <c r="J26" s="118">
        <f t="shared" ref="J26:J27" si="19">SUM(K26:R26)</f>
        <v>0</v>
      </c>
      <c r="K26" s="80">
        <v>0</v>
      </c>
      <c r="L26" s="81">
        <v>0</v>
      </c>
      <c r="M26" s="81">
        <v>0</v>
      </c>
      <c r="N26" s="83">
        <v>0</v>
      </c>
      <c r="O26" s="84">
        <v>0</v>
      </c>
      <c r="P26" s="81">
        <v>0</v>
      </c>
      <c r="Q26" s="81">
        <v>0</v>
      </c>
      <c r="R26" s="83">
        <v>0</v>
      </c>
      <c r="S26" s="68"/>
      <c r="T26" s="30"/>
      <c r="U26" s="30"/>
      <c r="V26" s="30"/>
    </row>
    <row r="27" spans="2:22" ht="29.4" thickBot="1">
      <c r="B27" s="69" t="s">
        <v>10</v>
      </c>
      <c r="C27" s="69" t="s">
        <v>65</v>
      </c>
      <c r="D27" s="70">
        <f t="shared" si="10"/>
        <v>0</v>
      </c>
      <c r="E27" s="71" t="s">
        <v>9</v>
      </c>
      <c r="F27" s="116"/>
      <c r="G27" s="117"/>
      <c r="H27" s="69" t="s">
        <v>43</v>
      </c>
      <c r="J27" s="119">
        <f t="shared" si="19"/>
        <v>0</v>
      </c>
      <c r="K27" s="120">
        <v>0</v>
      </c>
      <c r="L27" s="98">
        <v>0</v>
      </c>
      <c r="M27" s="98">
        <v>0</v>
      </c>
      <c r="N27" s="99">
        <v>0</v>
      </c>
      <c r="O27" s="97">
        <v>0</v>
      </c>
      <c r="P27" s="98">
        <v>0</v>
      </c>
      <c r="Q27" s="98">
        <v>0</v>
      </c>
      <c r="R27" s="99">
        <v>0</v>
      </c>
      <c r="S27" s="68"/>
      <c r="T27" s="30"/>
      <c r="U27" s="30"/>
      <c r="V27" s="30"/>
    </row>
    <row r="28" spans="2:22" ht="21" customHeight="1">
      <c r="B28" s="100"/>
      <c r="C28" s="69" t="s">
        <v>49</v>
      </c>
      <c r="D28" s="101"/>
      <c r="E28" s="71"/>
      <c r="F28" s="102"/>
      <c r="G28" s="72">
        <f>SUM(G20:G27)</f>
        <v>0</v>
      </c>
      <c r="H28" s="69" t="s">
        <v>48</v>
      </c>
    </row>
    <row r="29" spans="2:22" ht="21" customHeight="1">
      <c r="B29" s="100"/>
      <c r="C29" s="69" t="s">
        <v>50</v>
      </c>
      <c r="D29" s="101"/>
      <c r="E29" s="71"/>
      <c r="F29" s="102"/>
      <c r="G29" s="72">
        <f>G17+G28</f>
        <v>0</v>
      </c>
      <c r="H29" s="69"/>
      <c r="J29" s="121" t="s">
        <v>52</v>
      </c>
      <c r="K29" s="122" t="s">
        <v>53</v>
      </c>
      <c r="L29" s="123"/>
      <c r="M29" s="123"/>
      <c r="N29" s="124"/>
    </row>
    <row r="30" spans="2:22" ht="21" customHeight="1">
      <c r="B30" s="100"/>
      <c r="C30" s="69" t="s">
        <v>22</v>
      </c>
      <c r="D30" s="101"/>
      <c r="E30" s="71"/>
      <c r="F30" s="102"/>
      <c r="G30" s="72">
        <f>G29/10</f>
        <v>0</v>
      </c>
      <c r="H30" s="69"/>
      <c r="J30" s="121" t="s">
        <v>54</v>
      </c>
      <c r="K30" s="122"/>
      <c r="L30" s="123"/>
      <c r="M30" s="123"/>
      <c r="N30" s="124"/>
    </row>
    <row r="31" spans="2:22" ht="40.799999999999997" customHeight="1">
      <c r="B31" s="103"/>
      <c r="C31" s="69" t="s">
        <v>51</v>
      </c>
      <c r="D31" s="101"/>
      <c r="E31" s="71"/>
      <c r="F31" s="102"/>
      <c r="G31" s="72">
        <f>G29+G30</f>
        <v>0</v>
      </c>
      <c r="H31" s="69"/>
      <c r="J31" s="121" t="s">
        <v>55</v>
      </c>
      <c r="K31" s="122"/>
      <c r="L31" s="123"/>
      <c r="M31" s="123"/>
      <c r="N31" s="124"/>
    </row>
    <row r="32" spans="2:22" ht="9" customHeight="1"/>
    <row r="33" ht="9" customHeight="1"/>
    <row r="34" ht="9" customHeight="1"/>
    <row r="35" ht="9" customHeight="1"/>
    <row r="36" ht="9" customHeight="1"/>
    <row r="37" ht="9" customHeight="1"/>
    <row r="38" ht="9" customHeight="1"/>
    <row r="39" ht="9" customHeight="1"/>
    <row r="40" ht="9" customHeight="1"/>
    <row r="41" ht="9" customHeight="1"/>
    <row r="42" ht="9" customHeight="1"/>
    <row r="43" ht="9" customHeight="1"/>
  </sheetData>
  <sheetProtection sheet="1" objects="1" scenarios="1"/>
  <mergeCells count="8">
    <mergeCell ref="K30:N30"/>
    <mergeCell ref="K31:N31"/>
    <mergeCell ref="B1:H2"/>
    <mergeCell ref="B4:H4"/>
    <mergeCell ref="B5:H6"/>
    <mergeCell ref="K9:R9"/>
    <mergeCell ref="K19:R19"/>
    <mergeCell ref="K29:N29"/>
  </mergeCells>
  <phoneticPr fontId="1"/>
  <pageMargins left="0.31496062992125984" right="0.31496062992125984" top="0.31496062992125984" bottom="0.31496062992125984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設計数量等明細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肥川 順二</dc:creator>
  <cp:lastModifiedBy>肥川 順二</cp:lastModifiedBy>
  <cp:lastPrinted>2025-09-11T00:03:32Z</cp:lastPrinted>
  <dcterms:created xsi:type="dcterms:W3CDTF">2015-06-05T18:19:34Z</dcterms:created>
  <dcterms:modified xsi:type="dcterms:W3CDTF">2025-09-11T00:20:29Z</dcterms:modified>
</cp:coreProperties>
</file>